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id Correa\Desktop\"/>
    </mc:Choice>
  </mc:AlternateContent>
  <bookViews>
    <workbookView xWindow="0" yWindow="0" windowWidth="20460" windowHeight="5490" tabRatio="936" activeTab="1"/>
  </bookViews>
  <sheets>
    <sheet name="Estructura Programática" sheetId="7" r:id="rId1"/>
    <sheet name="Matriz Operativa y Financiera" sheetId="18" r:id="rId2"/>
    <sheet name="Matriz Propuestas Taller Etnias" sheetId="20" r:id="rId3"/>
  </sheets>
  <definedNames>
    <definedName name="_xlnm._FilterDatabase" localSheetId="1">'Matriz Operativa y Financiera'!$C$5:$Y$114</definedName>
    <definedName name="_xlnm._FilterDatabase" localSheetId="2" hidden="1">'Matriz Propuestas Taller Etnias'!$A$1:$F$1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1" i="18" l="1"/>
  <c r="L121" i="18"/>
  <c r="K115" i="18"/>
  <c r="K94" i="18"/>
  <c r="K91" i="18"/>
  <c r="K85" i="18"/>
  <c r="K80" i="18"/>
  <c r="K73" i="18"/>
  <c r="K68" i="18"/>
  <c r="K57" i="18"/>
  <c r="K53" i="18"/>
  <c r="K46" i="18"/>
  <c r="K39" i="18"/>
  <c r="K33" i="18"/>
  <c r="K25" i="18"/>
  <c r="K17" i="18"/>
  <c r="K15" i="18"/>
  <c r="K12" i="18"/>
  <c r="K6" i="18"/>
  <c r="H113" i="18"/>
  <c r="H120" i="18" s="1"/>
  <c r="J113" i="18"/>
  <c r="K101" i="18" s="1"/>
  <c r="J120" i="18"/>
  <c r="I91" i="18"/>
  <c r="T30" i="18"/>
  <c r="W30" i="18" s="1"/>
  <c r="K120" i="18" l="1"/>
  <c r="F120" i="18"/>
  <c r="G115" i="18"/>
  <c r="G101" i="18"/>
  <c r="G94" i="18"/>
  <c r="G91" i="18"/>
  <c r="G85" i="18"/>
  <c r="G80" i="18"/>
  <c r="G73" i="18"/>
  <c r="G68" i="18"/>
  <c r="G57" i="18"/>
  <c r="G53" i="18"/>
  <c r="G46" i="18"/>
  <c r="G39" i="18"/>
  <c r="G33" i="18"/>
  <c r="G25" i="18"/>
  <c r="G22" i="18"/>
  <c r="G17" i="18"/>
  <c r="G15" i="18"/>
  <c r="G12" i="18"/>
  <c r="G6" i="18"/>
  <c r="D120" i="18"/>
  <c r="E115" i="18"/>
  <c r="E94" i="18"/>
  <c r="E91" i="18"/>
  <c r="E85" i="18"/>
  <c r="E80" i="18"/>
  <c r="E73" i="18"/>
  <c r="E68" i="18"/>
  <c r="E57" i="18"/>
  <c r="E53" i="18"/>
  <c r="E46" i="18"/>
  <c r="E39" i="18"/>
  <c r="E33" i="18"/>
  <c r="E25" i="18"/>
  <c r="E22" i="18"/>
  <c r="E17" i="18"/>
  <c r="E15" i="18"/>
  <c r="E12" i="18"/>
  <c r="E6" i="18"/>
  <c r="E120" i="18" s="1"/>
  <c r="G120" i="18" l="1"/>
  <c r="T119" i="18"/>
  <c r="T118" i="18"/>
  <c r="T117" i="18"/>
  <c r="T116" i="18"/>
  <c r="T115" i="18"/>
  <c r="I6" i="18" l="1"/>
  <c r="I12" i="18"/>
  <c r="I15" i="18"/>
  <c r="I17" i="18"/>
  <c r="I22" i="18"/>
  <c r="I25" i="18"/>
  <c r="I33" i="18"/>
  <c r="I39" i="18"/>
  <c r="I46" i="18"/>
  <c r="I53" i="18"/>
  <c r="I57" i="18"/>
  <c r="I68" i="18"/>
  <c r="I73" i="18"/>
  <c r="I80" i="18"/>
  <c r="I85" i="18"/>
  <c r="I94" i="18"/>
  <c r="I101" i="18"/>
  <c r="L101" i="18" s="1"/>
  <c r="I115" i="18"/>
  <c r="L115" i="18" s="1"/>
  <c r="L6" i="18" l="1"/>
  <c r="I120" i="18"/>
  <c r="L94" i="18"/>
  <c r="L39" i="18"/>
  <c r="L85" i="18"/>
  <c r="L57" i="18"/>
  <c r="L33" i="18"/>
  <c r="L91" i="18"/>
  <c r="L80" i="18"/>
  <c r="L53" i="18"/>
  <c r="L68" i="18"/>
  <c r="L73" i="18"/>
  <c r="L46" i="18"/>
  <c r="L25" i="18"/>
  <c r="L22" i="18"/>
  <c r="L17" i="18"/>
  <c r="L15" i="18"/>
  <c r="L12" i="18"/>
  <c r="Y31" i="18"/>
  <c r="L120" i="18" l="1"/>
  <c r="T109" i="18"/>
  <c r="T108" i="18"/>
  <c r="T114" i="18"/>
  <c r="T113" i="18"/>
  <c r="T111" i="18"/>
  <c r="T110" i="18"/>
  <c r="Y100" i="18"/>
  <c r="Y99" i="18"/>
  <c r="Y98" i="18"/>
  <c r="Y97" i="18"/>
  <c r="Y96" i="18"/>
  <c r="Y94" i="18"/>
  <c r="Y95" i="18"/>
  <c r="Y114" i="18"/>
  <c r="Y113" i="18"/>
  <c r="Y112" i="18"/>
  <c r="Y111" i="18"/>
  <c r="Y110" i="18"/>
  <c r="Y109" i="18"/>
  <c r="Y108" i="18"/>
  <c r="Y107" i="18"/>
  <c r="Y106" i="18"/>
  <c r="Y105" i="18"/>
  <c r="Y104" i="18"/>
  <c r="Y103" i="18"/>
  <c r="Y102" i="18"/>
  <c r="Y101" i="18"/>
  <c r="T107" i="18"/>
  <c r="T105" i="18"/>
  <c r="T104" i="18"/>
  <c r="T101" i="18"/>
  <c r="T91" i="18"/>
  <c r="Y10" i="18"/>
  <c r="T10" i="18"/>
  <c r="X86" i="18"/>
  <c r="W86" i="18"/>
  <c r="X87" i="18"/>
  <c r="W87" i="18"/>
  <c r="Y87" i="18" s="1"/>
  <c r="X88" i="18"/>
  <c r="W88" i="18"/>
  <c r="X89" i="18"/>
  <c r="W89" i="18"/>
  <c r="T89" i="18"/>
  <c r="T88" i="18"/>
  <c r="T87" i="18"/>
  <c r="T86" i="18"/>
  <c r="T85" i="18"/>
  <c r="T73" i="18"/>
  <c r="T76" i="18"/>
  <c r="T77" i="18"/>
  <c r="T84" i="18"/>
  <c r="T83" i="18"/>
  <c r="T82" i="18"/>
  <c r="T81" i="18"/>
  <c r="T80" i="18"/>
  <c r="T79" i="18"/>
  <c r="T78" i="18"/>
  <c r="T75" i="18"/>
  <c r="T74" i="18"/>
  <c r="Y71" i="18"/>
  <c r="Y70" i="18"/>
  <c r="Y69" i="18"/>
  <c r="Y68" i="18"/>
  <c r="T72" i="18"/>
  <c r="T71" i="18"/>
  <c r="T70" i="18"/>
  <c r="T69" i="18"/>
  <c r="T68" i="18"/>
  <c r="T67" i="18"/>
  <c r="T66" i="18"/>
  <c r="T65" i="18"/>
  <c r="T64" i="18"/>
  <c r="T63" i="18"/>
  <c r="T62" i="18"/>
  <c r="T112" i="18"/>
  <c r="Y58" i="18"/>
  <c r="Y57" i="18"/>
  <c r="T58" i="18"/>
  <c r="T57" i="18"/>
  <c r="T50" i="18"/>
  <c r="T49" i="18"/>
  <c r="T48" i="18"/>
  <c r="T47" i="18"/>
  <c r="T46" i="18"/>
  <c r="T45" i="18"/>
  <c r="T44" i="18"/>
  <c r="T41" i="18"/>
  <c r="T42" i="18"/>
  <c r="T43" i="18"/>
  <c r="T40" i="18"/>
  <c r="T39" i="18"/>
  <c r="T38" i="18"/>
  <c r="T37" i="18"/>
  <c r="T36" i="18"/>
  <c r="T34" i="18"/>
  <c r="T33" i="18"/>
  <c r="T32" i="18"/>
  <c r="X29" i="18"/>
  <c r="W29" i="18"/>
  <c r="X28" i="18"/>
  <c r="W28" i="18"/>
  <c r="T29" i="18"/>
  <c r="T28" i="18"/>
  <c r="Y27" i="18"/>
  <c r="Y26" i="18"/>
  <c r="Y25" i="18"/>
  <c r="Y24" i="18"/>
  <c r="Y23" i="18"/>
  <c r="Y22" i="18"/>
  <c r="Y21" i="18"/>
  <c r="X20" i="18"/>
  <c r="W20" i="18"/>
  <c r="T18" i="18"/>
  <c r="T17" i="18"/>
  <c r="X15" i="18"/>
  <c r="W15" i="18"/>
  <c r="X16" i="18"/>
  <c r="W16" i="18"/>
  <c r="T16" i="18"/>
  <c r="Y14" i="18"/>
  <c r="T9" i="18"/>
  <c r="Y88" i="18" l="1"/>
  <c r="Y86" i="18"/>
  <c r="Y89" i="18"/>
  <c r="Y16" i="18"/>
  <c r="Y15" i="18"/>
  <c r="Y20" i="18"/>
  <c r="Y28" i="18"/>
  <c r="Y29" i="18"/>
  <c r="Y64" i="18"/>
  <c r="Y60" i="18"/>
  <c r="Y61" i="18"/>
  <c r="Y62" i="18"/>
  <c r="T55" i="18"/>
  <c r="T14" i="18" l="1"/>
  <c r="X12" i="18"/>
  <c r="W12" i="18"/>
  <c r="T12" i="18"/>
  <c r="Y19" i="18"/>
  <c r="T19" i="18"/>
  <c r="Y6" i="18"/>
  <c r="Y7" i="18"/>
  <c r="Y8" i="18"/>
  <c r="T8" i="18"/>
  <c r="T7" i="18"/>
  <c r="T6" i="18"/>
  <c r="Y12" i="18" l="1"/>
</calcChain>
</file>

<file path=xl/comments1.xml><?xml version="1.0" encoding="utf-8"?>
<comments xmlns="http://schemas.openxmlformats.org/spreadsheetml/2006/main">
  <authors>
    <author>John Moncrieff</author>
  </authors>
  <commentList>
    <comment ref="M62" authorId="0" shapeId="0">
      <text>
        <r>
          <rPr>
            <b/>
            <sz val="9"/>
            <color indexed="81"/>
            <rFont val="Tahoma"/>
            <family val="2"/>
          </rPr>
          <t>John Moncrieff:</t>
        </r>
        <r>
          <rPr>
            <sz val="9"/>
            <color indexed="81"/>
            <rFont val="Tahoma"/>
            <family val="2"/>
          </rPr>
          <t xml:space="preserve">
Pendiente revisar, aclarar y definir la acción con Hernanado Hernandez</t>
        </r>
      </text>
    </comment>
    <comment ref="C115" authorId="0" shapeId="0">
      <text>
        <r>
          <rPr>
            <b/>
            <sz val="9"/>
            <color indexed="81"/>
            <rFont val="Tahoma"/>
            <family val="2"/>
          </rPr>
          <t>John Moncrieff:</t>
        </r>
        <r>
          <rPr>
            <sz val="9"/>
            <color indexed="81"/>
            <rFont val="Tahoma"/>
            <family val="2"/>
          </rPr>
          <t xml:space="preserve">
El proyecto quedó en el programa de Fortalecimiento institucional y del SINA… Es esto correcto?</t>
        </r>
      </text>
    </comment>
  </commentList>
</comments>
</file>

<file path=xl/sharedStrings.xml><?xml version="1.0" encoding="utf-8"?>
<sst xmlns="http://schemas.openxmlformats.org/spreadsheetml/2006/main" count="828" uniqueCount="433">
  <si>
    <t>4. Asuntos ambientales sectoriales y urbanos</t>
  </si>
  <si>
    <t>1. Bosques, biodiversidad y servicios ecosistémicos</t>
  </si>
  <si>
    <t>5. Negocios verdes y sostenibles</t>
  </si>
  <si>
    <t>8. Ordenamiento ambiental territorial y coordinación SINA</t>
  </si>
  <si>
    <t>9. Pago por servicios ambientales</t>
  </si>
  <si>
    <t>LINEA ESTRATÉGICA PAI</t>
  </si>
  <si>
    <t>PROGRAMAS</t>
  </si>
  <si>
    <t>PROYECTOS</t>
  </si>
  <si>
    <t>1.1. Gestión integral de aguas continentales superficiales</t>
  </si>
  <si>
    <t>4.  Desarrollo productivo sostenible y negocios verdes</t>
  </si>
  <si>
    <t>5.1. Gestión integral de residuos domésticos y productivos</t>
  </si>
  <si>
    <t>6. Mejoramiento de la calidad atmosférica</t>
  </si>
  <si>
    <t>5. Mejoramiento de la gestión de residuos y saneamiento básico</t>
  </si>
  <si>
    <t>7. Planificación territorial sostenible y resiliente</t>
  </si>
  <si>
    <t>9. Fortalecimiento institucional y del SINA</t>
  </si>
  <si>
    <t>2. Cambio climático y gestión del riesgo
8. Ordenamiento ambiental territorial y coordinación SINA</t>
  </si>
  <si>
    <t>CORPORACIÓN AUTONOMA REGIONAL DEL CANAL DEL DIQUE - CARDIQUE</t>
  </si>
  <si>
    <t>Estructura Programática Articulada</t>
  </si>
  <si>
    <t>La estructura programática fue diseñada para que los programas y proyectos del PAI contribuyeran a las prioridades nacionales ambientales - Pacto por la Sostenibilidad 2018-2022</t>
  </si>
  <si>
    <t>ARTICULACIÓN CON LAS PRIORIDADES NACIONALES - PACTO SOSTENIBILIDAD</t>
  </si>
  <si>
    <t>I. Gestión Integral de Recursos Naturales</t>
  </si>
  <si>
    <t>II. Biodiversidad y Servicios Ecosistémicos</t>
  </si>
  <si>
    <t xml:space="preserve">III. Calidad Ambiental </t>
  </si>
  <si>
    <t>V. Gobernanza</t>
  </si>
  <si>
    <t>1. Gestión integral de los recursos hídricos</t>
  </si>
  <si>
    <t>8. Fomento a la educación, participación y cultura ambiental</t>
  </si>
  <si>
    <t>Identificación y apoyo de estrategias de conservación comunitaria</t>
  </si>
  <si>
    <t>Seguimiento a las metas de aprovechamiento establecidas en los PGIRS de los municipios de la jurisdicción</t>
  </si>
  <si>
    <t>Realización de ferias y eventos que promocionen los productos y servicios en el marco de los negocios verdes</t>
  </si>
  <si>
    <t>Elaboración del POMCA arroyos que vierten al caribe norte</t>
  </si>
  <si>
    <t>Proyecto de resiliencia a fenómenos de sequía en municipios de la jurisdicción</t>
  </si>
  <si>
    <t>Reposición y modernización de equipos del laboratorio</t>
  </si>
  <si>
    <t>Adecuaciones generales de la sede, puestos de trabajo y ampliaciones locativas.</t>
  </si>
  <si>
    <t>Reposición y ampliación del parque automotor</t>
  </si>
  <si>
    <t>1.4. Gestión integral del aguas marino-costeras</t>
  </si>
  <si>
    <t>1.4. Gestión integral de aguas marino-costeras</t>
  </si>
  <si>
    <t>PLAN DE ACCIÓN INSTITUCIONAL CUATRIENAL 2020 - 2023</t>
  </si>
  <si>
    <t>3. Gestión integral de la biodiversidad</t>
  </si>
  <si>
    <t>3.1. Gestión integral de la flora silvestre y sus servicios ecosistémicos</t>
  </si>
  <si>
    <t>3.2. Gestión integral de la fauna silvestre</t>
  </si>
  <si>
    <t>3.Gestión integral de la biodiversidad</t>
  </si>
  <si>
    <t>IV. Cambio Climático y Gestión del Riesgo</t>
  </si>
  <si>
    <t>9.2. Fortalecimiento del laboratorio de calidad ambiental</t>
  </si>
  <si>
    <t>Fortalecimiento del Sistema de Información Geográfica (SIG)</t>
  </si>
  <si>
    <t>Número</t>
  </si>
  <si>
    <t>Meta 2020</t>
  </si>
  <si>
    <t>Meta 2021</t>
  </si>
  <si>
    <t>Meta 2023</t>
  </si>
  <si>
    <t>Meta 2022</t>
  </si>
  <si>
    <t>Población beneficiada</t>
  </si>
  <si>
    <t>Porcentaje</t>
  </si>
  <si>
    <t>Fase</t>
  </si>
  <si>
    <t>monitoreo</t>
  </si>
  <si>
    <t>Realización de asesoría, asistencia técnica, seguimiento y  capacitación para actores institucionales y comunitarios sobre revisión, modificación y ajuste de los POT.</t>
  </si>
  <si>
    <t>Municipios beneficiados</t>
  </si>
  <si>
    <t>Numero</t>
  </si>
  <si>
    <t>Municipios asesorados</t>
  </si>
  <si>
    <t>Cuenca ordenada</t>
  </si>
  <si>
    <t>Fases</t>
  </si>
  <si>
    <t>Seguimiento realizados a POA autorizados</t>
  </si>
  <si>
    <t>Actualización realizada</t>
  </si>
  <si>
    <t>Plan realizado</t>
  </si>
  <si>
    <t>Programa desarrollado</t>
  </si>
  <si>
    <t>Estaciones instaladas</t>
  </si>
  <si>
    <t>Consejos comunitarios asesorados</t>
  </si>
  <si>
    <t>Organizaciones juveniles conformadas</t>
  </si>
  <si>
    <t>Eventos realizados</t>
  </si>
  <si>
    <t>8.3.  Comunicación para el desarrollo sostenible</t>
  </si>
  <si>
    <t>Producción, diseño y divulgación de piezas de comunicación para la gestión ambiental</t>
  </si>
  <si>
    <t>Modelo realizado</t>
  </si>
  <si>
    <t>2. Gestión de incentivos y pagos por servicios ambientales para la conservación de recursos naturales</t>
  </si>
  <si>
    <t>2.1. Formulación e Implementación del esquema de incentivos y pagos por servicios ambientales</t>
  </si>
  <si>
    <t>Hectáreas</t>
  </si>
  <si>
    <t>Restauración de bosques con especies nativas que favorezcan la polinización</t>
  </si>
  <si>
    <t>Personas capacitadas</t>
  </si>
  <si>
    <t xml:space="preserve">Municipios beneficiados </t>
  </si>
  <si>
    <t>Integrantes beneficiados</t>
  </si>
  <si>
    <t>Proyecto piloto realizado</t>
  </si>
  <si>
    <t>Fortalecimiento al aprovechamiento, valorización de residuos sólidos y acompañamiento a recicladores</t>
  </si>
  <si>
    <t>Formulación e implementación de la estrategia de economía circular, como elemento de competitividad y sostenibilidad para los municipios de la jurisdicción</t>
  </si>
  <si>
    <t>Negocios beneficiados</t>
  </si>
  <si>
    <t>8.1. Gestión a proyectos ambientales</t>
  </si>
  <si>
    <t>Total</t>
  </si>
  <si>
    <t>Meta 2020
2021</t>
  </si>
  <si>
    <t>Meta
2022
2023</t>
  </si>
  <si>
    <t>Apoyo a las propuestas en la implementación de acciones en el marco de la estrategia "Fondo del Agua"</t>
  </si>
  <si>
    <t>Mantenimiento preventivo, correctivo, calibración, validación y/o calificación de equipos del laboratorio</t>
  </si>
  <si>
    <t>Adquisición de gases y mantenimiento de redes</t>
  </si>
  <si>
    <t>Disposición de residuos peligrosos generados por el laboratorio</t>
  </si>
  <si>
    <t xml:space="preserve">Implementación de acciones priorizadas del instrumento de planificación de acotamiento de la ronda hídrica  </t>
  </si>
  <si>
    <t>Formulación e implementación del Plan de Ordenamiento y Manejo Integrado de la Unidad Ambiental Costera - POMIUAC-RIO MAGDALENA. (Decreto 1120-2013). 
Fase: Continuación del proceso de formulación y adopción. Etapa: Consulta Previa, Estrategia de participación social</t>
  </si>
  <si>
    <t>Formulación e implementación del Plan de Ordenamiento y Manejo Integrado de la Unidad Ambiental Costera - POMIUAC-ESTUARINA DEL RIO SINU Y EL GOLFO DE MORROSQUILLO. 
Fase: Continuación del proceso de formulación y adopción. Etapa: Consulta Previa, Estrategia de participación social</t>
  </si>
  <si>
    <t>Actualización de la zonificación de manglar y formulación de los lineamientos integrados de manejo</t>
  </si>
  <si>
    <t>Apoyo a proyectos de incentivos y pagos por servicios ambientales para la conservación de los recursos naturales</t>
  </si>
  <si>
    <t xml:space="preserve">Restauración de ecosistemas de manglar </t>
  </si>
  <si>
    <t>Diseño, estudios, construcción, implementación y funcionamiento del Centro de Atención y Valoración de Fauna Silvestre y Flora – CAVFFS</t>
  </si>
  <si>
    <t>Desarrollo de proyectos de instalación de estufas ecológicas asociados a cultivos dendroenergéticos (bancos de leña)</t>
  </si>
  <si>
    <t>Construcción y puesta en funcionamiento de viveros comunitarios para la reproducción de especies en categoría de amenaza y restauración de ecosistemas prioritarios</t>
  </si>
  <si>
    <t xml:space="preserve">Realización de acciones para el manejo y control sobre las especies invasoras </t>
  </si>
  <si>
    <t>Apoyo en la elaboración e implementación de un protocolo para la conservación de la tortuga marina</t>
  </si>
  <si>
    <t>Implementación de una estrategia de comunicación y educación ambiental para el manejo adecuado de residuos peligrosos (RESPEL)</t>
  </si>
  <si>
    <t>Promoción del uso de equipos de refrigeración que no utilicen sustancias agotadoras de ozono (SAO), para la reducción de emisiones de gases de efecto invernadero y huella de carbono</t>
  </si>
  <si>
    <t>Asesoría a los sectores productivos en buenas prácticas</t>
  </si>
  <si>
    <t>Implementación del programa de la interiorización de las políticas de consumo y producción sostenible y la gestión de la biodiversidad y sus servicios ecosistémicos, en las empresas enmarcadas con programas y proyectos de negocios verdes o biocomercio</t>
  </si>
  <si>
    <t>Fortalecimiento la ventanilla de negocios verdes para el fomento de buenas prácticas</t>
  </si>
  <si>
    <t>Estrategia implementada</t>
  </si>
  <si>
    <t>Número de proyectos impulsados</t>
  </si>
  <si>
    <t>Equipo fortalecido</t>
  </si>
  <si>
    <t>Evento realizado</t>
  </si>
  <si>
    <t>Realización de campaña de monitoreo en puntos seleccionados</t>
  </si>
  <si>
    <t>Operación del sistema de vigilancia de calidad del aire</t>
  </si>
  <si>
    <t>6.1 Diseño e implementación del sistema de vigilancia de calidad del aire</t>
  </si>
  <si>
    <t>Socialización de la tercera comunicación nacional sobre cambio climático y el uso de herramientas para la acción climática</t>
  </si>
  <si>
    <t>Realización de diagnóstico de los problemas del recurso suelo en la jurisdicción, en el marco de la política de gestión integrada ambiental del suelo</t>
  </si>
  <si>
    <t>Diagnóstico realizado</t>
  </si>
  <si>
    <t>Acotamiento y delimitación de la ronda hídrica de los cuerpos de agua priorizados</t>
  </si>
  <si>
    <t xml:space="preserve">Asesoría y seguimiento de los planes de educación ambiental  municipal y acompañamiento a los comités técnicos Interinstitucionales  de educación ambiental municipal (CIDEA) </t>
  </si>
  <si>
    <t>Incorporación de la educación ambiental en procesos de conservación de especies nativas de fauna y flora en estado de amenaza</t>
  </si>
  <si>
    <t>Promoción y celebración de eventos y conmemoración de fechas del calendario ambiental</t>
  </si>
  <si>
    <t>Desarrollo de herramientas de comunicación, divulgación y educación para la toma de decisiones y la promoción de cultura ambiental</t>
  </si>
  <si>
    <t>Asesoría para la formación y organización de colectivos de comunicación comunitaria para la gestión ambiental en la jurisdicción</t>
  </si>
  <si>
    <t>Realización de programas radiales, digitales y análogos con enfoque ambiental</t>
  </si>
  <si>
    <t>Adquisición de insumos y materiales para funcionamiento del laboratorio (reactivos, vidriería, consumibles, etiquetas de muestreo, disposición de residuos peligrosos)</t>
  </si>
  <si>
    <t>Cuerpos de agua intervenidos</t>
  </si>
  <si>
    <t>Acciones apoyadas</t>
  </si>
  <si>
    <t>Número de familias</t>
  </si>
  <si>
    <t>Acciones ejecutadas</t>
  </si>
  <si>
    <t>Área protegida declarada</t>
  </si>
  <si>
    <t>Información disponible para toma de decisiones</t>
  </si>
  <si>
    <t>Acciones de recuperación realizadas</t>
  </si>
  <si>
    <t>Área de espejo de agua mejorada</t>
  </si>
  <si>
    <t>Hectárea (Ha)</t>
  </si>
  <si>
    <t>Número de habitantes</t>
  </si>
  <si>
    <t>Actores grupales beneficiados</t>
  </si>
  <si>
    <t>Proyectos apoyados</t>
  </si>
  <si>
    <t>Pomiuac formulado</t>
  </si>
  <si>
    <t>UAC ordenada</t>
  </si>
  <si>
    <t>Diseño e implementación del modelo jurídico, financiero, administrativo y operativo de incentivos  y pagos por servicios ambientales</t>
  </si>
  <si>
    <t>Restauración realizada</t>
  </si>
  <si>
    <t>Recuperación obtenida</t>
  </si>
  <si>
    <t>Implementación realizada</t>
  </si>
  <si>
    <t>Unidad</t>
  </si>
  <si>
    <t>Etapas desarrolladas</t>
  </si>
  <si>
    <t>Ecosistemas beneficiados</t>
  </si>
  <si>
    <t>Operativos apoyados</t>
  </si>
  <si>
    <t>Especies beneficiadas</t>
  </si>
  <si>
    <t>4.1. Impulso a proyectos productivos ambientales, negocios verdes y cadenas de valor</t>
  </si>
  <si>
    <t>Número de PGIRS  asesorados y/o seguimiento</t>
  </si>
  <si>
    <t>Campañas realizadas</t>
  </si>
  <si>
    <t>Seguimiento a PGIRS municipales</t>
  </si>
  <si>
    <t>Seguimiento a PSMV municipales</t>
  </si>
  <si>
    <t>Diseño realizado</t>
  </si>
  <si>
    <t>Inventario actualizado</t>
  </si>
  <si>
    <t>Sistema en funcionamiento</t>
  </si>
  <si>
    <t>Actividades de socialización realizadas</t>
  </si>
  <si>
    <t>Implementar la estrategia nacional de educación, formación y sensibilización a públicos sobre cambio climático</t>
  </si>
  <si>
    <t>Negocios asesorados</t>
  </si>
  <si>
    <t>Software adquirido</t>
  </si>
  <si>
    <t>Avance proyecto de adecuación</t>
  </si>
  <si>
    <t>Fortalecimiento de las capacidades del recurso humanos de la Corporación</t>
  </si>
  <si>
    <t>Planes formulados y ejecutados</t>
  </si>
  <si>
    <t>Avance del PETI</t>
  </si>
  <si>
    <t>Integración de MIPG realizado</t>
  </si>
  <si>
    <t>Fortalecimiento en la creación, diseño y diagramación de la nueva imagen corporativa y herramientas de comunicación</t>
  </si>
  <si>
    <t>Adquisición realizada</t>
  </si>
  <si>
    <t>SIG fortalecido</t>
  </si>
  <si>
    <t>Fortalecimiento realizado</t>
  </si>
  <si>
    <t>Creación e implementación del Sistema de Información Ambiental de Cardique</t>
  </si>
  <si>
    <t>SIAC creado e implementado</t>
  </si>
  <si>
    <t>Avance de implementación de la red de monitoreo</t>
  </si>
  <si>
    <t>Diseño y montaje de la red de monitoreo de agua</t>
  </si>
  <si>
    <t>Cuerpos de agua monitoreados / Cuerpos de agua priorizados</t>
  </si>
  <si>
    <t>Toma de muestras para análisis, seguimiento y monitoreo de cuerpos de agua de la jurisdicción (continentales, subterráneos y marinos), para la toma de decisiones</t>
  </si>
  <si>
    <t>Cuerpos de agua de la jurisidcción analizados</t>
  </si>
  <si>
    <t>Cuerpos de agua mejorados / Cuerpos de agua que vierten a la Ciénaga de la Virgen</t>
  </si>
  <si>
    <t>Seguimientos realizados a POA autorizados</t>
  </si>
  <si>
    <t>Ecosistema protegido</t>
  </si>
  <si>
    <t>Área beneficiada</t>
  </si>
  <si>
    <t>Actualización y/o formulación realizados</t>
  </si>
  <si>
    <t>Proyectos ejecutados</t>
  </si>
  <si>
    <t>Estudio realizado</t>
  </si>
  <si>
    <t>Área de manglar beneficiada</t>
  </si>
  <si>
    <r>
      <t>Km</t>
    </r>
    <r>
      <rPr>
        <vertAlign val="superscript"/>
        <sz val="10"/>
        <rFont val="Arial"/>
        <family val="2"/>
      </rPr>
      <t>2</t>
    </r>
  </si>
  <si>
    <t>CAVFFS operando</t>
  </si>
  <si>
    <t>Acción realizada</t>
  </si>
  <si>
    <t>Diagnóstico elaborado</t>
  </si>
  <si>
    <t>Control y manejo del tráfico y consumo de carne de especies silvestres</t>
  </si>
  <si>
    <t>Protocolo elaborado</t>
  </si>
  <si>
    <t>Estrategias apoyadas</t>
  </si>
  <si>
    <t>Visita de acompañamiento realizadas</t>
  </si>
  <si>
    <t>Familias beneficiadas</t>
  </si>
  <si>
    <t>Acompañamiento en el diseño, planeación e implementación de Sello Verde</t>
  </si>
  <si>
    <t>Número de unidades productivas o empresas beneficiadas</t>
  </si>
  <si>
    <t>Asesoría a entes territoriales en la normatividad ambiental aplicable a la gestión integral de residuos sólidos, implementación de los PGIRS y adopción e implementación del comparendo ambiental. (Ley 1259 de 2008 y Decretos único 1076 y 1077 de 2015)</t>
  </si>
  <si>
    <t>Sensibilización y fomento del aprovechamiento de los residuos sólidos en los municipios de la jurisdicción. (Foro regional, celebración día del de reciclaje, capacitaciones, jornadas de limpieza)</t>
  </si>
  <si>
    <t>Diseño y montaje de la red de monitoreo de aire</t>
  </si>
  <si>
    <t>7.1. Gestión integral del riesgo y cambio climático</t>
  </si>
  <si>
    <t>7.2. Seguimiento y control de las actividades productivas y empresariales  para la mitigación del cambio climático</t>
  </si>
  <si>
    <t>9.1. Planificación y ordenamiento para el desarrollo sostenible</t>
  </si>
  <si>
    <t>9.3. Fortalecimiento de las capacidades institucionales</t>
  </si>
  <si>
    <t>Viveros construidos</t>
  </si>
  <si>
    <t>Proyectos desarrollados</t>
  </si>
  <si>
    <t xml:space="preserve">Desarrollo de proyectos productivos sostenibles por una ganadería con buenas prácticas (sistemas silvopastoriles) </t>
  </si>
  <si>
    <t>Desarrollo de un programa de uso eficiente del recurso hídrico en el marco de la adaptación al cambio climático</t>
  </si>
  <si>
    <t>Proyectos realizados</t>
  </si>
  <si>
    <t>Programa de capacitación ejecutado</t>
  </si>
  <si>
    <t>Promociones realizadas</t>
  </si>
  <si>
    <t>Acotamientos realizado</t>
  </si>
  <si>
    <t>Asesoría y acompañamiento para el fortalecimiento organizativo de consejos comunitarios de comunidades negras, incorporando el componente ambiental</t>
  </si>
  <si>
    <t>Población vinculada en procesos de conservación</t>
  </si>
  <si>
    <t>Desarrollo de proyecto de conservación de especies sombrillas mediante estrategias de educación ambiental que contribuyan a la seguridad alimentaria desde la sostenibilidad ambiental</t>
  </si>
  <si>
    <t>Proyecto desarrollado</t>
  </si>
  <si>
    <t>Desarrollo de un programa de educación ambiental con énfasis en la conservación del bosque seco tropical, en los municipios de la jurisdicción</t>
  </si>
  <si>
    <t>Población vinculada en procesos de conservación del bosque seco tropical</t>
  </si>
  <si>
    <t>Problemáticas ambientales y acciones sostenibles socializadas</t>
  </si>
  <si>
    <t>Incorporación del componente de educación ambiental en proyectos ciudadanos y comunitarios de educación ambiental (PROCEDA)</t>
  </si>
  <si>
    <t xml:space="preserve">Organizaciones comunitarias vinculadas </t>
  </si>
  <si>
    <t>PROCEDA apoyados</t>
  </si>
  <si>
    <t>Organizaciones juveniles  liderando procesos de gestión ambiental</t>
  </si>
  <si>
    <t>Consejos comunitarios con el componente ambiental en su gestión incorporado</t>
  </si>
  <si>
    <t>Acompañamiento en la implementación de proyectos ambientales escolares (PRAE) en el territorio</t>
  </si>
  <si>
    <t>PRAE apoyados</t>
  </si>
  <si>
    <t xml:space="preserve">Instituciones educativas vinculadas </t>
  </si>
  <si>
    <t xml:space="preserve">Actores institucionales y comunitarios vinculados </t>
  </si>
  <si>
    <t>Impulso a procesos de gestión ambiental participativa en las zonas insular y marino-costera de la jurisdicción</t>
  </si>
  <si>
    <t>Fortalecimiento de los mecanismos y espacios de participación para la gestión integral del recurso hídrico</t>
  </si>
  <si>
    <t>Incorporación de los componentes de investigación, ciencia y tecnología en las instituciones educativas, mediante la implementación del Programa Ondas Ambientales en convenio con Colciencias</t>
  </si>
  <si>
    <t>Desarrollo de la estrategia de Aulas de Educación Ambiental en los municipios de la jurisdicción</t>
  </si>
  <si>
    <t>Aulas ambientales funcionando</t>
  </si>
  <si>
    <t>Piezas divulgadas</t>
  </si>
  <si>
    <t>Herramientas implementadas</t>
  </si>
  <si>
    <t>Actores beneficiados</t>
  </si>
  <si>
    <t>Asesorías realizadas</t>
  </si>
  <si>
    <t>Colectivos conformadas</t>
  </si>
  <si>
    <t>Programas realizados</t>
  </si>
  <si>
    <t>Programas difundidos</t>
  </si>
  <si>
    <t>Observatorio estructurado</t>
  </si>
  <si>
    <t>Observatorio funcionando</t>
  </si>
  <si>
    <t>Desarrollo e implementación de una estrategia para la recuperación ambiental de humedales</t>
  </si>
  <si>
    <t>Soporte de software del laboratorio</t>
  </si>
  <si>
    <t>Laboratorio fortalecido</t>
  </si>
  <si>
    <t>Adquisición de software para procesamiento digital de imágenes y  servicio de Información de imágenes satelitales Planet.com para el monitoreo ambiental en tiempo real de la jurisdicción</t>
  </si>
  <si>
    <t>Reposición o ampliación realizada</t>
  </si>
  <si>
    <t>Fortalecimiento institucional alcanzado</t>
  </si>
  <si>
    <t>Fortalecimiento de laboratorio alcanzado</t>
  </si>
  <si>
    <t>Trabajos de fortalecimiento eléctrico realizados</t>
  </si>
  <si>
    <t>Elaboración y/o actualización de Manual de Políticas y Regulación Ambiental Nacionales para la articulación con el Modelo Integrado de Planeación y Gestión con los instrumentos de planificación</t>
  </si>
  <si>
    <t>Actualización, desarrollo y seguimiento de los Sistemas Integrados de Gestión</t>
  </si>
  <si>
    <t>Línea Estratégica</t>
  </si>
  <si>
    <t>Programa</t>
  </si>
  <si>
    <t>Proyecto</t>
  </si>
  <si>
    <t>Acción Operativa</t>
  </si>
  <si>
    <t>Indicador de Gestión</t>
  </si>
  <si>
    <t>Unidad de Medida</t>
  </si>
  <si>
    <t>Indicador de Impacto</t>
  </si>
  <si>
    <t xml:space="preserve">Convertirla en un reservorio para la misma comunidad - crear un pequeño islote donde se pueda desarrollar ecoturismo </t>
  </si>
  <si>
    <t>Cienaga del Uvero se encuentra Dentro de loma de Arena</t>
  </si>
  <si>
    <t>Recuperacion de la Cienaga Uvero que esta dentro dela poblacion loma de arena ya que causa inundaciones.</t>
  </si>
  <si>
    <t>Etnia</t>
  </si>
  <si>
    <t>Santa Catalina, San Estalisnao, Santa Rosa y Palenque</t>
  </si>
  <si>
    <t xml:space="preserve">Falta de Construccion y mantenimientos de los puentes en vias primarias y terciarias </t>
  </si>
  <si>
    <t>San Basilio de Palenque</t>
  </si>
  <si>
    <t>Intervencion y fortalecimiento en el manejo de residuos solidos y organicos en el sistema interno de la comunidad.</t>
  </si>
  <si>
    <t>Santa Catalina</t>
  </si>
  <si>
    <t>Sedimentacion de la Cienaga del Totumo y La cienaga del Umero  como tambien la pesca indiscriminada ya que se ha generado una fuerte presión en los recursos, a lo que se suma la degradación del hábitat</t>
  </si>
  <si>
    <t>San Estanislao, San Basilio de Palenque, Santa Catalina y Santa Rosa</t>
  </si>
  <si>
    <t xml:space="preserve">Recuperacion de fuentes hidricas y repoblamientos de peces en cienagas y arroyos </t>
  </si>
  <si>
    <t xml:space="preserve">Deforestacion y erosion del cauce de los arroyo generando la contaminacion en las poblacion. </t>
  </si>
  <si>
    <t>Zona Insular</t>
  </si>
  <si>
    <t xml:space="preserve">Sanamiento Basico </t>
  </si>
  <si>
    <t>La falta de lineamientos ambientales claros para con los territorios de las comunidades negras por partes de las autoridades ambientales.</t>
  </si>
  <si>
    <t xml:space="preserve">Falta de mantenimiento a las lagunas costeras, caños y cienagas del territorio.  </t>
  </si>
  <si>
    <t>Tala indiscriminada de los bosques y manglares.</t>
  </si>
  <si>
    <t xml:space="preserve">Contaminación de la bahía, deterioro de los ecosistemas, </t>
  </si>
  <si>
    <t xml:space="preserve">Recreo, Leticia, Puerto Badel, Bajo del Tigre yla Concordancia. </t>
  </si>
  <si>
    <t xml:space="preserve">Erosión por falta de arborización y por la expansión de algunas empresas y macroproyectos que toman el recurso no renovable de la tierra tal como la ladrillera probando derrumbes y perdidas de vías de acceso. </t>
  </si>
  <si>
    <t xml:space="preserve">Recreto, Leticia, Loma de Manutilla, Bajo del Tigre, la Concordia y Puerto Badel </t>
  </si>
  <si>
    <t xml:space="preserve">Falta de Aprovechamiento de los recursos naturales de nuestras comunidades etnias, etno turismo de pesca, turismo en la cienagas, rios y mar </t>
  </si>
  <si>
    <t xml:space="preserve">Loma de manutillo, Bajo del Tigre, La concordia; Leticia, Recreo y Puerto Badel </t>
  </si>
  <si>
    <t xml:space="preserve">Taponamiento de caños y canales. </t>
  </si>
  <si>
    <t>Recreo, loma de manutillo, Puerto Badel, Bajo del Tigra, y la concordia</t>
  </si>
  <si>
    <t xml:space="preserve">Destrucción de la flora y la fauna por cuñas salinas provocando una afectación a la economía de las comunidades amenazando la seguridad alimentaria </t>
  </si>
  <si>
    <t>Bajos del Tigre, La Concordia, Lomas de Matunilla, Recreo, Puerto Badel.</t>
  </si>
  <si>
    <t>Contaminación visual por desechos de uso domésticos y aguas residuales</t>
  </si>
  <si>
    <t>Contaminación de Cartagena por parte del relleno sanitario Loma de los Cocos.</t>
  </si>
  <si>
    <t>Arroyo Grande, Aroyo de Piedra, Punta Canoa.</t>
  </si>
  <si>
    <t>Malas practicas de pezca y caza indiscriminada de cangrejos e iguanas</t>
  </si>
  <si>
    <t>Proyecto piscicola autosostenible de 10 piscinas con iluminación solar.</t>
  </si>
  <si>
    <t>Arroyo de las Canoas, Arroyo Grande, Aroyo de Piedra, Manzanilo, Punta Canoa.</t>
  </si>
  <si>
    <t>Tala de bosques y manglares</t>
  </si>
  <si>
    <t>Creación de guardia ambiental</t>
  </si>
  <si>
    <t>Capacitar al personal que está afectando la flora</t>
  </si>
  <si>
    <t>La Europa, Arroyo Grande, Aroyo de Piedra</t>
  </si>
  <si>
    <t>Quema de arboles y contaminación</t>
  </si>
  <si>
    <t>Reforestar los bosques</t>
  </si>
  <si>
    <t>Recuperar con calles canales y destaponamiento de cercas en los arroyos</t>
  </si>
  <si>
    <t>Arroyo Grande, Aroyo de Piedra</t>
  </si>
  <si>
    <t>Taponamiento y erosión de los cuerpos de agua (caños y arroyos)</t>
  </si>
  <si>
    <t>Reforestación cuerpos de agua</t>
  </si>
  <si>
    <t>Relleno y sedimentación de arroyos y caños</t>
  </si>
  <si>
    <t>Canalización cuerpos de agua</t>
  </si>
  <si>
    <t>Limpieza de cuerpos de agua</t>
  </si>
  <si>
    <t xml:space="preserve">Acción Propuesta </t>
  </si>
  <si>
    <t>Ubicación Geográfica del Problema</t>
  </si>
  <si>
    <t>Problema Principal Asociado</t>
  </si>
  <si>
    <t>Mesa de Trabajo</t>
  </si>
  <si>
    <t>Generar proyectos productivos para generación de ingresos de personas dedicadas a la caza.</t>
  </si>
  <si>
    <t>- Realización de trabajos manuales y/o mecánicos para limpieza y mantenimiento de canales pluviales y cauces de arroyo de la jurisdicción. (Ley 99 de 1993, Art. 31, numeral 19)</t>
  </si>
  <si>
    <t>- Restauración de ecosistemas de Bosque Seco Tropical – BsT (Rondas hídricas, zonas de recarga de acuiferos, nacederos de agua, corredores de conectividad sociecosistmicos, áreas prioritarias para la restauración y áreas estrategicas para la consrvación del recurso hídrico)</t>
  </si>
  <si>
    <t>- Incorporación de la educación ambiental en procesos de conservación de especies nativas de fauna y flora en estado de amenaza</t>
  </si>
  <si>
    <t>- Asesoría y acompañamiento para el fortalecimiento organizativo de consejos comunitarios de comunidades negras, incorporando el componente ambiental</t>
  </si>
  <si>
    <t>- Asesoría a entes territoriales en la normatividad ambiental aplicable a la gestión integral de residuos sólidos, implementación de los PGIRS y adopción e implementación del comparendo ambiental. (Ley 1259 de 2008 y Decretos único 1076 y 1077 de 2015)</t>
  </si>
  <si>
    <t>- Fortalecimiento al aprovechamiento, valorización de residuos sólidos y acompañamiento a recicladores
- Formulación e implementación de la estrategia de economía circular, como elemento de competitividad y sostenibilidad para los municipios de la jurisdicción
- Sensibilización y fomento del aprovechamiento de los residuos sólidos en los municipios de la jurisdicción. (Foro regional, celebración día del de reciclaje, capacitaciones, jornadas de limpieza)
- Seguimiento a las metas de aprovechamiento establecidas en los PGIRS de los municipios de la jurisdicción</t>
  </si>
  <si>
    <t>- Sensibilización y fomento del aprovechamiento de los residuos sólidos en los municipios de la jurisdicción. (Foro regional, celebración día del de reciclaje, capacitaciones, jornadas de limpieza)
- Asesoría y acompañamiento para el fortalecimiento organizativo de consejos comunitarios de comunidades negras, incorporando el componente ambiental</t>
  </si>
  <si>
    <t xml:space="preserve">Instalación del acueducto y sistema de riego </t>
  </si>
  <si>
    <t>La construcción de acueductos no es competencia de Cardique, sin embargo cardique ejecutará proyectos de mecanismos alternativos abastecimiento de agua, como proyectos de cosecha de agua.</t>
  </si>
  <si>
    <t>- Toma de muestras para análisis, seguimiento y monitoreo de cuerpos de agua de la jurisdicción (continentales, subterráneos y marinos), para la toma de decisiones
- Diseño y montaje de la red de monitoreo de agua</t>
  </si>
  <si>
    <t>- Formulación e implementación de proyectos pilotos de actividad ecoturística y capacidad de carga en las áreas identificadas, frente a la gestión del riesgo y cambio climático</t>
  </si>
  <si>
    <t>- Impulso a proyectos de gestión ambiental en el sector agropecuario con enfasis en seguridad alimentaria
- Control y manejo del tráfico y consumo de carne de especies silvestres
- Desarrollo de proyecto de conservación de especies sombrillas mediante estrategias de educación ambiental que contribuyan a la seguridad alimentaria desde la sostenibilidad ambiental
- Incorporación de la educación ambiental en procesos de conservación de especies nativas de fauna y flora en estado de amenaza</t>
  </si>
  <si>
    <t>- Restauración de bosques con especies nativas que favorezcan la polinización
- Diseño, estudios, construcción, implementación y funcionamiento del Centro de Atención y Valoración de Fauna Silvestre y Flora – CAVFFS
- Construcción y puesta en funcionamiento de viveros comunitarios para la reproducción de especies en categoría de amenaza y restauración de ecosistemas prioritarios</t>
  </si>
  <si>
    <t>- Actualización de la zonificación de manglar y formulación de los lineamientos integrados de manejo
- Implementación de la zonificación (PMA 1 y 2)
- Restauración de ecosistemas de manglar</t>
  </si>
  <si>
    <t xml:space="preserve">Formulación e implementación de un capital étnico dentro de la política de cardique </t>
  </si>
  <si>
    <t>Reforestacion y educación ambiental, control y vigilancia de las autoridades competentes  y conformar equipo de monitoreo</t>
  </si>
  <si>
    <t>- Impulso a proyectos de gestión ambiental en el sector agropecuario con enfasis en seguridad alimentaria</t>
  </si>
  <si>
    <t xml:space="preserve">Esta propuesta se relaciona con diversas acciones estratégicas de los proyectos:
- Gestión integral de la flora silvestre y sus servicios ecosistémicos
- Construción de una cultura ambiental
- Fortalecimiento de las capacidades institucionales (Acción Operativa: Fortalecimiento del ejercio de autoridad) </t>
  </si>
  <si>
    <t>Mantenimiento, prevención e implementación de la educación ambiental con la comunidad</t>
  </si>
  <si>
    <t>Esta propuesta se relaciona con diversas acciones del proyecto "Construción de una cultura ambiental"</t>
  </si>
  <si>
    <t>- Seguimiento a los Planes de Saneamiento y Manejo de Vertimientos (PSMV) del distrito de Cartagena y los 20 municpios de la jurisdicción</t>
  </si>
  <si>
    <t>- Realización de trabajos manuales y/o mecánicos para limpieza, mantenimiento y restauración hidrodinámica de reservorios, ciénagas y humedales de la jurisdicción. (Ley 99 de 1993, Art. 31, numeral 19)</t>
  </si>
  <si>
    <t>- Realización de trabajos manuales y/o mecánicos para limpieza y mantenimiento de canales pluviales y cauces de arroyo de la jurisdicción. (Ley 99 de 1993, Art. 31, numeral 19)
- - Realización de trabajos manuales y/o mecánicos para limpieza y mantenimiento de canales pluviales y cauces de arroyo de la jurisdicción. (Ley 99 de 1993, Art. 31, numeral 19)</t>
  </si>
  <si>
    <t xml:space="preserve">Educación ambiental y proyectos a la comunidad pesquera </t>
  </si>
  <si>
    <t>- Impulso a proyectos de gestión ambiental en el sector agropecuario con enfasis en seguridad alimentaria
- Adicionalmente se articula  con el proyecto "Construcción de una cultura ambiental"</t>
  </si>
  <si>
    <t>- Seguimiento a las metas de aprovechamiento establecidas en los PGIRS de los municipios de la jurisdicción
- Adicionalmente se articula  con el proyecto "Construcción de una cultura ambiental"</t>
  </si>
  <si>
    <t>Construcción y mantenimiento de puentes en vías primarias y terciarias para facilitar la movilidad y aumento de la producción agrícola</t>
  </si>
  <si>
    <t>La construcción y mantenimiento de puente desbordan la competencia de CARDIQUE, sin embargo en el sector agrícola, la Coporación tiene contemplado un proyecto denominado "Proyectos productivos ambientales, negocios verdes y cadenas de valor" donde se encuentra la acción operativa "Impulso a proyectos de gestión ambiental en el sector agropecuario con enfasis en seguridad alimentaria"</t>
  </si>
  <si>
    <t xml:space="preserve">- Realización de trabajos manuales y/o mecánicos para limpieza, mantenimiento y restauración hidrodinámica de reservorios, ciénagas y humedales de la jurisdicción. (Ley 99 de 1993, Art. 31, numeral 19)
- - Formulación e implementación de proyectos pilotos de actividad ecoturística y capacidad de carga en las áreas identificadas, frente a la gestión del riesgo y cambio climático
- </t>
  </si>
  <si>
    <t>Construcción de agendas ambientales de consejos comunitarios</t>
  </si>
  <si>
    <t>Elimninar relleno sanitario Loma de los Cocos y buscar otro terreno retirado de las fuentes hídricas</t>
  </si>
  <si>
    <t>Implementar mecanismos de reciclaje en la comunidad</t>
  </si>
  <si>
    <t>Actividades de capacitación en reciclaje de residuos sólidos y alternativas amigables con el medio ambiente. Coordinación entre Cardique y consejos comunitarios</t>
  </si>
  <si>
    <t>Realizar inventarios y monitorear  los caños y canales en el territorio</t>
  </si>
  <si>
    <t>Capacitar a las comunidades etnias en el etno y ecoturismo para aprovechar nuestros recursos naturales como: Manglares, Cienagas, Rios Arroyos y Bahia de Barbacoa</t>
  </si>
  <si>
    <t>Reforestacion con especies nativas, control e inspección por parte de cardique</t>
  </si>
  <si>
    <t>Siembra y limpieza de la zona costera y mangares</t>
  </si>
  <si>
    <t>Mejoramiento de los sistemas de saneamiento básico existentes y realización de estudios que permitan visionar una solución definitiva a esta problemática</t>
  </si>
  <si>
    <t>Reforestacion, descontaminacion  y construccion de propuestas para evitar riesgos de erosion</t>
  </si>
  <si>
    <t>Limpieza y mantenimiento de cienágas y arroyos  para garantizar la calidad de agua</t>
  </si>
  <si>
    <t>Intervenir en la adecuación del centro de acopio y tanque de deposito de residuos como  tambien dictar charlas  pedagogía al interior de la comunidad</t>
  </si>
  <si>
    <t>Acciones Operativas del Programa "Fomento a la educación, participación y cultura ambiental":
- Impulso a programas de formación de formadores para la gestión ambiental participitava con énfasis en la utilización de estrategias ecopedagogicas
- Impulso a procesos de gestión ambiental participativa en las zonas insular y marino-costera de la jurisdicción
- Fortalecimiento de los mecanismos y espacios de participación para la gestión integral del recurso hídrico</t>
  </si>
  <si>
    <t>Acción operativa del PAI en la que se enmarca la propuesta o solicitud de la comunidad</t>
  </si>
  <si>
    <t>Plan de Acción Insitucional 2020 - 2023</t>
  </si>
  <si>
    <t>Matriz Operativa y Financiera</t>
  </si>
  <si>
    <t>4.1. Impulso a proyectos productivos ambientales sostenibles, negocios verdes y cadenas de valor</t>
  </si>
  <si>
    <t>3. Gestión integral del recurso hídrico
6. Asuntos marinos, costas y recursos acuáticos</t>
  </si>
  <si>
    <t>1.2. Recuperación y conservación del parque natural distrital Ciénaga de la Virgen</t>
  </si>
  <si>
    <t>1.3. Gestión integral de aguas subterráneas</t>
  </si>
  <si>
    <t xml:space="preserve">7. Educación, participación y cultural ambiental </t>
  </si>
  <si>
    <t>8.2. Construcción de una cultura ambiental</t>
  </si>
  <si>
    <t>Mejoramiento hidráulico y/o mantenimiento para el saneamiento ambiental de los arroyos y canales que vierten hacia la Ciénaga de la Virgen</t>
  </si>
  <si>
    <t>Apoyo a proyectos socio productivos para la generación de ingresos de las comunidades, con énfasis en educación ambiental</t>
  </si>
  <si>
    <t>Identificación, análisis, caracterización de la vulnerabilidad  y aprovechamiento sostenible de acuíferos en las Islas, que permitan su adecuado abastecimiento de agua para consumo humano</t>
  </si>
  <si>
    <t>Acuíferos estudiados</t>
  </si>
  <si>
    <t>Identificación, análisis, caracterización de la vulnerabilidad  y aprovechamiento sostenible de acuíferos de los municipios de la jurisdicción para conocer el potencial y administrar sosteniblemente el recurso</t>
  </si>
  <si>
    <t>Control y seguimiento a la calidad del agua en la zona insular</t>
  </si>
  <si>
    <t>Apoyo a estrategias de visibilización de arrecifes para su estudio y/o conservación</t>
  </si>
  <si>
    <t>Restauración de ecosistemas de Bosque Seco Tropical – BsT (Rondas hídricas, zonas de recarga de acuíferos, nacederos de agua, corredores de conectividad sociecosistémicos, áreas prioritarias para la restauración y áreas estratégicas para la conservación del recurso hídrico)</t>
  </si>
  <si>
    <t>Plántulas (Has)</t>
  </si>
  <si>
    <t>Elaboración de diagnóstico de especies que provocan zoonosis (murciélago) y accidentes ofídicos (serpientes venenosas)</t>
  </si>
  <si>
    <t>Especie beneficiada</t>
  </si>
  <si>
    <t>Desarrollo de programa de conservación de la fauna silvestre (caimán cocodrylus acutus o caimán del magdalena, hicotea, manatí, etc.)</t>
  </si>
  <si>
    <t>Verificaciones y/o seguimientos realizados</t>
  </si>
  <si>
    <t>Impulso a proyectos de gestión ambiental en el sector agropecuario con énfasis en seguridad alimentaria</t>
  </si>
  <si>
    <t>Seguimiento a los Planes de Saneamiento y Manejo de Vertimientos (PSMV) del distrito de Cartagena y los 20 municipios de la jurisdicción</t>
  </si>
  <si>
    <t>Actualización del Inventario de fuentes fijas y móviles</t>
  </si>
  <si>
    <t>Área de suelo influenciada</t>
  </si>
  <si>
    <t>Sectores beneficiados</t>
  </si>
  <si>
    <t>Capacitación y sensibilización sobre  residuos de aparatos eléctricos y electrónicos (RAEE), gestión de llantas usadas y posconsumo de fármacos parcialmente vencidos y agroquímicos</t>
  </si>
  <si>
    <t>CIDEAS municipales conformados y funcionando</t>
  </si>
  <si>
    <t>Municipios con educación ambiental Incorporada en la planificación territorial</t>
  </si>
  <si>
    <t>Creación y fortalecimiento de capacidades de organizaciones juveniles para la gestión ambiental local en la jurisdicción de Cardique</t>
  </si>
  <si>
    <t>Impulso a programas de formación de formadores para la gestión ambiental participativa con énfasis en la utilización de estrategias eco pedagógicas</t>
  </si>
  <si>
    <t>Instituciones educativas vinculadas</t>
  </si>
  <si>
    <t>Estructuración y funcionamiento del observatorio para la gestión ambiental</t>
  </si>
  <si>
    <t>Actualización de la determinantes ambientales de la jurisdicción</t>
  </si>
  <si>
    <t>Mantenimiento realizado</t>
  </si>
  <si>
    <t>Reposición realizado</t>
  </si>
  <si>
    <t>Disposición adecuada realizada</t>
  </si>
  <si>
    <t>Actualización de soportes frente a las normas técnica de calidad (Pruebas PICCAP INS, Acreditación y Diagnóstico e implementación ISO/IEC 17025:2015)</t>
  </si>
  <si>
    <t>Avances de los sistemas</t>
  </si>
  <si>
    <t>Actualización, desarrollo y seguimiento del PETI (Plan Estratégico de Tecnologías de Información)</t>
  </si>
  <si>
    <t>Avance del proceso de fortalecimiento de imagen</t>
  </si>
  <si>
    <t>Fortalecimiento técnico  a través de adquisición de equipos para medición de caudales en corrientes y calidad del agua</t>
  </si>
  <si>
    <t>Fortalecimiento del sistema eléctrico de la corporación usando energías alternativas</t>
  </si>
  <si>
    <t>Fortalecimiento de la planificación ambiental regional  a través de la elaboración de estudios previos y formulación de planes y proyectos, conforme a las necesidades del territorio, la política y legislación ambiental</t>
  </si>
  <si>
    <t>Fortalecimiento del ejercicio de autoridad ambiental a través del Control y Seguimiento de licencias, permisos, autorizaciones, concesiones y demás instrumentos de control ambiental otorgadas y  por el servicio de evaluación de proyectos, obras y/o actividades objetos de esta clase de autorizaciones ambientales.</t>
  </si>
  <si>
    <t>II. Biodiversidad y Servicios Ecosistémicos+A22</t>
  </si>
  <si>
    <t>Implementación de la zonificación de manglar</t>
  </si>
  <si>
    <t xml:space="preserve">Proyecto de reforestacion y mantenimiento en areas urbanas y rurales con especies nativas </t>
  </si>
  <si>
    <t>Poblacion beneficiada</t>
  </si>
  <si>
    <t>Municipios con seguimientos</t>
  </si>
  <si>
    <t>Desarrollo de proyectos de energías renovables en el sector agropecuario</t>
  </si>
  <si>
    <t>Formulación e implementación de proyectos de actividad ecoturística y capacidad de carga en las áreas identificadas, frente a la gestión del riesgo y cambio climático</t>
  </si>
  <si>
    <t>Capacitación y sensibilizacion en el manejo integral residuos de construcción y demolición</t>
  </si>
  <si>
    <t>I. Gestión Integral de Recursos Hídricos</t>
  </si>
  <si>
    <t>Realización de trabajos necesarios para la restauración hidrodinámica de canales pluviales y cauces de arroyo de la jurisdicción.</t>
  </si>
  <si>
    <t>Realización de trabajos necesarios para la restauración hidrodinámica de reservorios, ciénagas y humedales de la jurisdicción.</t>
  </si>
  <si>
    <t>Realizacion de acciones para la resiliencia en la bahía Cartagena</t>
  </si>
  <si>
    <t>Realización de estudio de focalización de áreas y ecosistemas y priorización de predios para la implementación del esquema de Incentivos y pagos por servicios ambientales</t>
  </si>
  <si>
    <t>Árbol establecido</t>
  </si>
  <si>
    <t>Implementación de estrategias de comunicación y procesos de formación para el manejo de residuos sólidos peligrosos y adecuada separación en la fuente</t>
  </si>
  <si>
    <t>Área intervenida</t>
  </si>
  <si>
    <t>Instalación de estaciones meteorológicas para sistemas de alertas tempranas</t>
  </si>
  <si>
    <t xml:space="preserve">9.4 Estrategias ambientales para el fortalecimiento de las poblaciones étnicas </t>
  </si>
  <si>
    <t>Realización de acciones en el marco del mejoramiento de la calidad ambiental en las comunidades  étnicas</t>
  </si>
  <si>
    <t>Realización de acciones en el marco de la biodiversidad y servicios ecosistémicos en las comunidades  étnicas</t>
  </si>
  <si>
    <t>Realización de acciones en el marco de la gestion del riesgo y cambio climático en las comunidades  étnicas</t>
  </si>
  <si>
    <t>Acciones realizadas</t>
  </si>
  <si>
    <t>Comuninades étnicas beneficiadas</t>
  </si>
  <si>
    <t>2020 por acción operativa</t>
  </si>
  <si>
    <t>Asignación Financiera por proyecto 2020</t>
  </si>
  <si>
    <t>Desarrollo de proyecto de articulación con sectores productivos  para el manejo, tratamiento y disposición final de residuos peligrosos (RESPEL)</t>
  </si>
  <si>
    <t>2021 por acción operativa</t>
  </si>
  <si>
    <t>Asignación Financiera por proyecto 2021</t>
  </si>
  <si>
    <t>Techo presupuestal</t>
  </si>
  <si>
    <t>Ejecución de un proyecto para fortalecer la ventanilla de negocios verdes</t>
  </si>
  <si>
    <t>2022 por acción operativa</t>
  </si>
  <si>
    <t>Asignación Financiera por proyecto 2022</t>
  </si>
  <si>
    <t>2023 por acción operativa</t>
  </si>
  <si>
    <t>Asignación Financiera por proyecto 2023</t>
  </si>
  <si>
    <t>Asignación Financiera por proyecto 2020 - 2023</t>
  </si>
  <si>
    <t>Realización de acciones en el marco de la gestión integral de los recursos hídricos en las comunidades étnicas</t>
  </si>
  <si>
    <t>total proyectos</t>
  </si>
  <si>
    <t>Comprobación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</si>
</sst>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  <numFmt numFmtId="165" formatCode="_-[$$-240A]\ * #,##0.00_-;\-[$$-240A]\ * #,##0.00_-;_-[$$-240A]\ 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6" xfId="0" applyFont="1" applyBorder="1"/>
    <xf numFmtId="0" fontId="3" fillId="0" borderId="11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 applyAlignment="1">
      <alignment wrapText="1"/>
    </xf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7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3" fillId="2" borderId="9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/>
    </xf>
    <xf numFmtId="0" fontId="12" fillId="6" borderId="1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0" fontId="12" fillId="7" borderId="16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1" fillId="8" borderId="17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wrapText="1"/>
    </xf>
    <xf numFmtId="0" fontId="14" fillId="6" borderId="10" xfId="0" applyFont="1" applyFill="1" applyBorder="1" applyAlignment="1">
      <alignment horizontal="left" wrapText="1"/>
    </xf>
    <xf numFmtId="0" fontId="14" fillId="6" borderId="6" xfId="0" applyFont="1" applyFill="1" applyBorder="1" applyAlignment="1">
      <alignment horizontal="left" wrapText="1"/>
    </xf>
    <xf numFmtId="0" fontId="13" fillId="6" borderId="11" xfId="0" applyFont="1" applyFill="1" applyBorder="1" applyAlignment="1">
      <alignment wrapText="1"/>
    </xf>
    <xf numFmtId="0" fontId="13" fillId="6" borderId="0" xfId="0" applyFont="1" applyFill="1" applyBorder="1" applyAlignment="1">
      <alignment wrapText="1"/>
    </xf>
    <xf numFmtId="0" fontId="13" fillId="6" borderId="2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12" xfId="0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0" fontId="3" fillId="6" borderId="0" xfId="0" applyFont="1" applyFill="1" applyAlignment="1">
      <alignment wrapText="1"/>
    </xf>
    <xf numFmtId="0" fontId="3" fillId="6" borderId="0" xfId="0" applyFont="1" applyFill="1"/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165" fontId="1" fillId="8" borderId="8" xfId="0" applyNumberFormat="1" applyFont="1" applyFill="1" applyBorder="1" applyAlignment="1">
      <alignment horizontal="center" vertical="center" wrapText="1"/>
    </xf>
    <xf numFmtId="42" fontId="1" fillId="8" borderId="8" xfId="5" applyFont="1" applyFill="1" applyBorder="1" applyAlignment="1">
      <alignment horizontal="right" vertical="center" wrapText="1"/>
    </xf>
    <xf numFmtId="42" fontId="17" fillId="8" borderId="8" xfId="5" applyFont="1" applyFill="1" applyBorder="1" applyAlignment="1">
      <alignment horizontal="right" vertical="center" wrapText="1"/>
    </xf>
    <xf numFmtId="42" fontId="17" fillId="8" borderId="3" xfId="5" applyFont="1" applyFill="1" applyBorder="1" applyAlignment="1">
      <alignment horizontal="right" vertical="center" wrapText="1"/>
    </xf>
    <xf numFmtId="42" fontId="17" fillId="8" borderId="20" xfId="5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 wrapText="1"/>
    </xf>
    <xf numFmtId="42" fontId="1" fillId="8" borderId="1" xfId="5" applyFont="1" applyFill="1" applyBorder="1" applyAlignment="1">
      <alignment horizontal="right" vertical="center" wrapText="1"/>
    </xf>
    <xf numFmtId="42" fontId="17" fillId="8" borderId="1" xfId="5" applyFont="1" applyFill="1" applyBorder="1" applyAlignment="1">
      <alignment horizontal="right" vertical="center" wrapText="1"/>
    </xf>
    <xf numFmtId="42" fontId="17" fillId="8" borderId="18" xfId="5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9" fontId="1" fillId="8" borderId="1" xfId="0" applyNumberFormat="1" applyFont="1" applyFill="1" applyBorder="1" applyAlignment="1">
      <alignment horizontal="center" vertical="center" wrapText="1"/>
    </xf>
    <xf numFmtId="42" fontId="17" fillId="8" borderId="21" xfId="5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right" vertical="center" wrapText="1"/>
    </xf>
    <xf numFmtId="42" fontId="17" fillId="8" borderId="19" xfId="5" applyFont="1" applyFill="1" applyBorder="1" applyAlignment="1">
      <alignment horizontal="center" vertical="center" wrapText="1"/>
    </xf>
    <xf numFmtId="9" fontId="1" fillId="8" borderId="1" xfId="6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65" fontId="17" fillId="8" borderId="1" xfId="0" applyNumberFormat="1" applyFont="1" applyFill="1" applyBorder="1" applyAlignment="1">
      <alignment horizontal="center" vertical="center" wrapText="1"/>
    </xf>
    <xf numFmtId="42" fontId="17" fillId="8" borderId="4" xfId="5" applyFont="1" applyFill="1" applyBorder="1" applyAlignment="1">
      <alignment horizontal="center" vertical="center" wrapText="1"/>
    </xf>
    <xf numFmtId="42" fontId="17" fillId="8" borderId="24" xfId="5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42" fontId="17" fillId="8" borderId="9" xfId="5" applyFont="1" applyFill="1" applyBorder="1" applyAlignment="1">
      <alignment horizontal="center" vertical="center" wrapText="1"/>
    </xf>
    <xf numFmtId="42" fontId="17" fillId="8" borderId="8" xfId="5" applyFont="1" applyFill="1" applyBorder="1" applyAlignment="1">
      <alignment horizontal="center" vertical="center" wrapText="1"/>
    </xf>
    <xf numFmtId="42" fontId="1" fillId="8" borderId="18" xfId="5" applyFont="1" applyFill="1" applyBorder="1" applyAlignment="1">
      <alignment horizontal="center" vertical="center" wrapText="1"/>
    </xf>
    <xf numFmtId="42" fontId="1" fillId="8" borderId="1" xfId="5" applyFont="1" applyFill="1" applyBorder="1" applyAlignment="1">
      <alignment horizontal="center" vertical="center" wrapText="1"/>
    </xf>
    <xf numFmtId="0" fontId="6" fillId="8" borderId="0" xfId="0" applyFont="1" applyFill="1" applyAlignment="1">
      <alignment wrapText="1"/>
    </xf>
    <xf numFmtId="3" fontId="1" fillId="8" borderId="1" xfId="6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left" vertical="center" wrapText="1"/>
    </xf>
    <xf numFmtId="42" fontId="17" fillId="8" borderId="22" xfId="5" applyFont="1" applyFill="1" applyBorder="1" applyAlignment="1">
      <alignment horizontal="center" vertical="center" wrapText="1"/>
    </xf>
    <xf numFmtId="165" fontId="1" fillId="8" borderId="18" xfId="0" applyNumberFormat="1" applyFont="1" applyFill="1" applyBorder="1" applyAlignment="1">
      <alignment horizontal="center" vertical="center" wrapText="1"/>
    </xf>
    <xf numFmtId="42" fontId="17" fillId="8" borderId="4" xfId="5" applyFont="1" applyFill="1" applyBorder="1" applyAlignment="1">
      <alignment horizontal="right" vertical="center" wrapText="1"/>
    </xf>
    <xf numFmtId="42" fontId="17" fillId="8" borderId="5" xfId="5" applyFont="1" applyFill="1" applyBorder="1" applyAlignment="1">
      <alignment horizontal="right" vertical="center" wrapText="1"/>
    </xf>
    <xf numFmtId="42" fontId="17" fillId="8" borderId="9" xfId="5" applyFont="1" applyFill="1" applyBorder="1" applyAlignment="1">
      <alignment horizontal="right" vertical="center" wrapText="1"/>
    </xf>
    <xf numFmtId="42" fontId="17" fillId="8" borderId="11" xfId="5" applyFont="1" applyFill="1" applyBorder="1" applyAlignment="1">
      <alignment horizontal="right" vertical="center" wrapText="1"/>
    </xf>
    <xf numFmtId="41" fontId="1" fillId="8" borderId="1" xfId="4" applyFont="1" applyFill="1" applyBorder="1" applyAlignment="1">
      <alignment horizontal="center" vertical="center" wrapText="1"/>
    </xf>
    <xf numFmtId="42" fontId="17" fillId="8" borderId="23" xfId="5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42" fontId="17" fillId="8" borderId="4" xfId="5" applyNumberFormat="1" applyFont="1" applyFill="1" applyBorder="1" applyAlignment="1">
      <alignment horizontal="center" vertical="center" wrapText="1"/>
    </xf>
    <xf numFmtId="42" fontId="17" fillId="8" borderId="1" xfId="5" applyNumberFormat="1" applyFont="1" applyFill="1" applyBorder="1" applyAlignment="1">
      <alignment horizontal="right" vertical="center" wrapText="1"/>
    </xf>
    <xf numFmtId="42" fontId="17" fillId="8" borderId="18" xfId="5" applyNumberFormat="1" applyFont="1" applyFill="1" applyBorder="1" applyAlignment="1">
      <alignment horizontal="right" vertical="center" wrapText="1"/>
    </xf>
    <xf numFmtId="42" fontId="17" fillId="8" borderId="9" xfId="5" applyNumberFormat="1" applyFont="1" applyFill="1" applyBorder="1" applyAlignment="1">
      <alignment horizontal="center" vertical="center" wrapText="1"/>
    </xf>
    <xf numFmtId="42" fontId="17" fillId="8" borderId="19" xfId="0" applyNumberFormat="1" applyFont="1" applyFill="1" applyBorder="1" applyAlignment="1">
      <alignment horizontal="center" vertical="center" wrapText="1"/>
    </xf>
    <xf numFmtId="42" fontId="17" fillId="8" borderId="4" xfId="0" applyNumberFormat="1" applyFont="1" applyFill="1" applyBorder="1" applyAlignment="1">
      <alignment horizontal="right" vertical="center" wrapText="1"/>
    </xf>
    <xf numFmtId="42" fontId="17" fillId="8" borderId="5" xfId="0" applyNumberFormat="1" applyFont="1" applyFill="1" applyBorder="1" applyAlignment="1">
      <alignment horizontal="right" vertical="center" wrapText="1"/>
    </xf>
    <xf numFmtId="42" fontId="17" fillId="8" borderId="20" xfId="0" applyNumberFormat="1" applyFont="1" applyFill="1" applyBorder="1" applyAlignment="1">
      <alignment horizontal="center" vertical="center" wrapText="1"/>
    </xf>
    <xf numFmtId="42" fontId="17" fillId="8" borderId="9" xfId="0" applyNumberFormat="1" applyFont="1" applyFill="1" applyBorder="1" applyAlignment="1">
      <alignment horizontal="right" vertical="center" wrapText="1"/>
    </xf>
    <xf numFmtId="42" fontId="17" fillId="8" borderId="11" xfId="0" applyNumberFormat="1" applyFont="1" applyFill="1" applyBorder="1" applyAlignment="1">
      <alignment horizontal="right" vertical="center" wrapText="1"/>
    </xf>
    <xf numFmtId="42" fontId="17" fillId="8" borderId="21" xfId="0" applyNumberFormat="1" applyFont="1" applyFill="1" applyBorder="1" applyAlignment="1">
      <alignment horizontal="center" vertical="center" wrapText="1"/>
    </xf>
    <xf numFmtId="42" fontId="17" fillId="8" borderId="8" xfId="0" applyNumberFormat="1" applyFont="1" applyFill="1" applyBorder="1" applyAlignment="1">
      <alignment horizontal="right" vertical="center" wrapText="1"/>
    </xf>
    <xf numFmtId="42" fontId="17" fillId="8" borderId="3" xfId="0" applyNumberFormat="1" applyFont="1" applyFill="1" applyBorder="1" applyAlignment="1">
      <alignment horizontal="right" vertical="center" wrapText="1"/>
    </xf>
    <xf numFmtId="165" fontId="6" fillId="8" borderId="0" xfId="0" applyNumberFormat="1" applyFont="1" applyFill="1" applyAlignment="1">
      <alignment wrapText="1"/>
    </xf>
    <xf numFmtId="42" fontId="17" fillId="8" borderId="9" xfId="0" applyNumberFormat="1" applyFont="1" applyFill="1" applyBorder="1" applyAlignment="1">
      <alignment vertical="center" wrapText="1"/>
    </xf>
    <xf numFmtId="165" fontId="7" fillId="8" borderId="0" xfId="0" applyNumberFormat="1" applyFont="1" applyFill="1" applyAlignment="1">
      <alignment wrapText="1"/>
    </xf>
    <xf numFmtId="0" fontId="7" fillId="8" borderId="0" xfId="0" applyFont="1" applyFill="1"/>
    <xf numFmtId="165" fontId="6" fillId="8" borderId="0" xfId="0" applyNumberFormat="1" applyFont="1" applyFill="1"/>
    <xf numFmtId="42" fontId="6" fillId="8" borderId="0" xfId="0" applyNumberFormat="1" applyFont="1" applyFill="1"/>
    <xf numFmtId="165" fontId="7" fillId="8" borderId="0" xfId="0" applyNumberFormat="1" applyFont="1" applyFill="1"/>
    <xf numFmtId="165" fontId="18" fillId="8" borderId="1" xfId="0" applyNumberFormat="1" applyFont="1" applyFill="1" applyBorder="1"/>
    <xf numFmtId="0" fontId="6" fillId="8" borderId="0" xfId="0" applyFont="1" applyFill="1"/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7">
    <cellStyle name="Millares [0]" xfId="4" builtinId="6"/>
    <cellStyle name="Millares 2" xfId="3"/>
    <cellStyle name="Moneda [0]" xfId="5" builtinId="7"/>
    <cellStyle name="Normal" xfId="0" builtinId="0"/>
    <cellStyle name="Normal 2" xfId="1"/>
    <cellStyle name="Normal 2 2" xfId="2"/>
    <cellStyle name="Porcentaje" xfId="6" builtinId="5"/>
  </cellStyles>
  <dxfs count="0"/>
  <tableStyles count="0" defaultTableStyle="TableStyleMedium2" defaultPivotStyle="PivotStyleLight16"/>
  <colors>
    <mruColors>
      <color rgb="FF0000CC"/>
      <color rgb="FF8000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36</xdr:row>
      <xdr:rowOff>9525</xdr:rowOff>
    </xdr:from>
    <xdr:to>
      <xdr:col>2</xdr:col>
      <xdr:colOff>590550</xdr:colOff>
      <xdr:row>37</xdr:row>
      <xdr:rowOff>180975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077040D6-18A2-4F20-A4D2-8A37D6FA4899}"/>
            </a:ext>
          </a:extLst>
        </xdr:cNvPr>
        <xdr:cNvSpPr/>
      </xdr:nvSpPr>
      <xdr:spPr>
        <a:xfrm>
          <a:off x="3228975" y="3876675"/>
          <a:ext cx="45720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142875</xdr:colOff>
      <xdr:row>14</xdr:row>
      <xdr:rowOff>123825</xdr:rowOff>
    </xdr:from>
    <xdr:to>
      <xdr:col>2</xdr:col>
      <xdr:colOff>600075</xdr:colOff>
      <xdr:row>15</xdr:row>
      <xdr:rowOff>295275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3004132E-96B4-4B41-A1D6-B68F23D09F50}"/>
            </a:ext>
          </a:extLst>
        </xdr:cNvPr>
        <xdr:cNvSpPr/>
      </xdr:nvSpPr>
      <xdr:spPr>
        <a:xfrm>
          <a:off x="3238500" y="5638800"/>
          <a:ext cx="45720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133350</xdr:colOff>
      <xdr:row>19</xdr:row>
      <xdr:rowOff>152400</xdr:rowOff>
    </xdr:from>
    <xdr:to>
      <xdr:col>2</xdr:col>
      <xdr:colOff>590550</xdr:colOff>
      <xdr:row>19</xdr:row>
      <xdr:rowOff>495300</xdr:rowOff>
    </xdr:to>
    <xdr:sp macro="" textlink="">
      <xdr:nvSpPr>
        <xdr:cNvPr id="10" name="Flecha: a la derecha 9">
          <a:extLst>
            <a:ext uri="{FF2B5EF4-FFF2-40B4-BE49-F238E27FC236}">
              <a16:creationId xmlns:a16="http://schemas.microsoft.com/office/drawing/2014/main" id="{4E0E218B-B7F7-4C1F-9B3E-08C30725D6B8}"/>
            </a:ext>
          </a:extLst>
        </xdr:cNvPr>
        <xdr:cNvSpPr/>
      </xdr:nvSpPr>
      <xdr:spPr>
        <a:xfrm>
          <a:off x="3228975" y="4933950"/>
          <a:ext cx="4572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145678</xdr:colOff>
      <xdr:row>21</xdr:row>
      <xdr:rowOff>347382</xdr:rowOff>
    </xdr:from>
    <xdr:to>
      <xdr:col>2</xdr:col>
      <xdr:colOff>602878</xdr:colOff>
      <xdr:row>23</xdr:row>
      <xdr:rowOff>152400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F179AE60-75D5-435C-AD2D-909F94566E47}"/>
            </a:ext>
          </a:extLst>
        </xdr:cNvPr>
        <xdr:cNvSpPr/>
      </xdr:nvSpPr>
      <xdr:spPr>
        <a:xfrm>
          <a:off x="3171266" y="6152029"/>
          <a:ext cx="4572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134471</xdr:colOff>
      <xdr:row>25</xdr:row>
      <xdr:rowOff>179295</xdr:rowOff>
    </xdr:from>
    <xdr:to>
      <xdr:col>2</xdr:col>
      <xdr:colOff>591671</xdr:colOff>
      <xdr:row>25</xdr:row>
      <xdr:rowOff>522195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6F6BC379-5EB5-460A-903E-26F3FBBEF5F3}"/>
            </a:ext>
          </a:extLst>
        </xdr:cNvPr>
        <xdr:cNvSpPr/>
      </xdr:nvSpPr>
      <xdr:spPr>
        <a:xfrm>
          <a:off x="3160059" y="6902824"/>
          <a:ext cx="4572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134471</xdr:colOff>
      <xdr:row>27</xdr:row>
      <xdr:rowOff>358588</xdr:rowOff>
    </xdr:from>
    <xdr:to>
      <xdr:col>2</xdr:col>
      <xdr:colOff>591671</xdr:colOff>
      <xdr:row>29</xdr:row>
      <xdr:rowOff>152400</xdr:rowOff>
    </xdr:to>
    <xdr:sp macro="" textlink="">
      <xdr:nvSpPr>
        <xdr:cNvPr id="13" name="Flecha: a la derecha 12">
          <a:extLst>
            <a:ext uri="{FF2B5EF4-FFF2-40B4-BE49-F238E27FC236}">
              <a16:creationId xmlns:a16="http://schemas.microsoft.com/office/drawing/2014/main" id="{81923A4E-311C-4A33-BBDA-09F94F9F99E7}"/>
            </a:ext>
          </a:extLst>
        </xdr:cNvPr>
        <xdr:cNvSpPr/>
      </xdr:nvSpPr>
      <xdr:spPr>
        <a:xfrm>
          <a:off x="3160059" y="7821706"/>
          <a:ext cx="4572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123264</xdr:colOff>
      <xdr:row>32</xdr:row>
      <xdr:rowOff>100853</xdr:rowOff>
    </xdr:from>
    <xdr:to>
      <xdr:col>2</xdr:col>
      <xdr:colOff>580464</xdr:colOff>
      <xdr:row>33</xdr:row>
      <xdr:rowOff>272303</xdr:rowOff>
    </xdr:to>
    <xdr:sp macro="" textlink="">
      <xdr:nvSpPr>
        <xdr:cNvPr id="14" name="Flecha: a la derecha 13">
          <a:extLst>
            <a:ext uri="{FF2B5EF4-FFF2-40B4-BE49-F238E27FC236}">
              <a16:creationId xmlns:a16="http://schemas.microsoft.com/office/drawing/2014/main" id="{D78727ED-A93E-4F61-9C2C-96C860B946B2}"/>
            </a:ext>
          </a:extLst>
        </xdr:cNvPr>
        <xdr:cNvSpPr/>
      </xdr:nvSpPr>
      <xdr:spPr>
        <a:xfrm>
          <a:off x="3148852" y="9031941"/>
          <a:ext cx="457200" cy="361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134470</xdr:colOff>
      <xdr:row>43</xdr:row>
      <xdr:rowOff>33617</xdr:rowOff>
    </xdr:from>
    <xdr:to>
      <xdr:col>2</xdr:col>
      <xdr:colOff>591670</xdr:colOff>
      <xdr:row>44</xdr:row>
      <xdr:rowOff>36979</xdr:rowOff>
    </xdr:to>
    <xdr:sp macro="" textlink="">
      <xdr:nvSpPr>
        <xdr:cNvPr id="15" name="Flecha: a la derecha 14">
          <a:extLst>
            <a:ext uri="{FF2B5EF4-FFF2-40B4-BE49-F238E27FC236}">
              <a16:creationId xmlns:a16="http://schemas.microsoft.com/office/drawing/2014/main" id="{A8D754A5-8F14-4EE7-8619-30638A67841F}"/>
            </a:ext>
          </a:extLst>
        </xdr:cNvPr>
        <xdr:cNvSpPr/>
      </xdr:nvSpPr>
      <xdr:spPr>
        <a:xfrm>
          <a:off x="3160058" y="11575676"/>
          <a:ext cx="457200" cy="361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6"/>
  <sheetViews>
    <sheetView showGridLines="0" showRowColHeaders="0" topLeftCell="A34" zoomScale="85" zoomScaleNormal="85" workbookViewId="0">
      <selection activeCell="F48" sqref="F48"/>
    </sheetView>
  </sheetViews>
  <sheetFormatPr baseColWidth="10" defaultColWidth="0" defaultRowHeight="14.25" zeroHeight="1" x14ac:dyDescent="0.2"/>
  <cols>
    <col min="1" max="1" width="4.7109375" style="1" customWidth="1"/>
    <col min="2" max="2" width="40.7109375" style="28" customWidth="1"/>
    <col min="3" max="3" width="10.7109375" style="1" customWidth="1"/>
    <col min="4" max="4" width="35.7109375" style="1" customWidth="1"/>
    <col min="5" max="5" width="35.7109375" style="28" customWidth="1"/>
    <col min="6" max="6" width="40.7109375" style="1" customWidth="1"/>
    <col min="7" max="7" width="4.7109375" style="1" customWidth="1"/>
    <col min="8" max="8" width="40.85546875" style="1" hidden="1" customWidth="1"/>
    <col min="9" max="16384" width="11.42578125" style="1" hidden="1"/>
  </cols>
  <sheetData>
    <row r="1" spans="2:6" x14ac:dyDescent="0.2"/>
    <row r="2" spans="2:6" x14ac:dyDescent="0.2">
      <c r="B2" s="2"/>
      <c r="C2" s="3"/>
      <c r="D2" s="3"/>
      <c r="E2" s="4"/>
      <c r="F2" s="5"/>
    </row>
    <row r="3" spans="2:6" ht="15" customHeight="1" x14ac:dyDescent="0.25">
      <c r="B3" s="45" t="s">
        <v>16</v>
      </c>
      <c r="C3" s="46"/>
      <c r="D3" s="46"/>
      <c r="E3" s="46"/>
      <c r="F3" s="47"/>
    </row>
    <row r="4" spans="2:6" ht="15" customHeight="1" x14ac:dyDescent="0.25">
      <c r="B4" s="45" t="s">
        <v>36</v>
      </c>
      <c r="C4" s="46"/>
      <c r="D4" s="46"/>
      <c r="E4" s="46"/>
      <c r="F4" s="47"/>
    </row>
    <row r="5" spans="2:6" x14ac:dyDescent="0.2">
      <c r="B5" s="6"/>
      <c r="C5" s="7"/>
      <c r="D5" s="7"/>
      <c r="E5" s="8"/>
      <c r="F5" s="9"/>
    </row>
    <row r="6" spans="2:6" ht="15" x14ac:dyDescent="0.25">
      <c r="B6" s="45" t="s">
        <v>17</v>
      </c>
      <c r="C6" s="46"/>
      <c r="D6" s="46"/>
      <c r="E6" s="46"/>
      <c r="F6" s="47"/>
    </row>
    <row r="7" spans="2:6" x14ac:dyDescent="0.2">
      <c r="B7" s="10"/>
      <c r="C7" s="11"/>
      <c r="D7" s="11"/>
      <c r="E7" s="12"/>
      <c r="F7" s="13"/>
    </row>
    <row r="8" spans="2:6" x14ac:dyDescent="0.2">
      <c r="B8" s="8"/>
      <c r="C8" s="7"/>
      <c r="D8" s="7"/>
      <c r="E8" s="8"/>
      <c r="F8" s="7"/>
    </row>
    <row r="9" spans="2:6" ht="30" customHeight="1" x14ac:dyDescent="0.25">
      <c r="B9" s="48" t="s">
        <v>18</v>
      </c>
      <c r="C9" s="48"/>
      <c r="D9" s="48"/>
      <c r="E9" s="48"/>
      <c r="F9" s="48"/>
    </row>
    <row r="10" spans="2:6" x14ac:dyDescent="0.2"/>
    <row r="11" spans="2:6" ht="53.25" customHeight="1" thickBot="1" x14ac:dyDescent="0.25">
      <c r="B11" s="14" t="s">
        <v>19</v>
      </c>
      <c r="D11" s="15" t="s">
        <v>5</v>
      </c>
      <c r="E11" s="16" t="s">
        <v>6</v>
      </c>
      <c r="F11" s="16" t="s">
        <v>7</v>
      </c>
    </row>
    <row r="12" spans="2:6" ht="29.25" thickTop="1" x14ac:dyDescent="0.2">
      <c r="B12" s="63" t="s">
        <v>353</v>
      </c>
      <c r="D12" s="58" t="s">
        <v>20</v>
      </c>
      <c r="E12" s="58" t="s">
        <v>24</v>
      </c>
      <c r="F12" s="20" t="s">
        <v>8</v>
      </c>
    </row>
    <row r="13" spans="2:6" x14ac:dyDescent="0.2">
      <c r="B13" s="64"/>
      <c r="D13" s="59"/>
      <c r="E13" s="59"/>
      <c r="F13" s="21"/>
    </row>
    <row r="14" spans="2:6" ht="42.75" x14ac:dyDescent="0.2">
      <c r="B14" s="64"/>
      <c r="D14" s="59"/>
      <c r="E14" s="59"/>
      <c r="F14" s="21" t="s">
        <v>354</v>
      </c>
    </row>
    <row r="15" spans="2:6" x14ac:dyDescent="0.2">
      <c r="B15" s="64"/>
      <c r="D15" s="59"/>
      <c r="E15" s="59"/>
      <c r="F15" s="21"/>
    </row>
    <row r="16" spans="2:6" ht="28.5" x14ac:dyDescent="0.2">
      <c r="B16" s="64"/>
      <c r="D16" s="59"/>
      <c r="E16" s="59"/>
      <c r="F16" s="21" t="s">
        <v>355</v>
      </c>
    </row>
    <row r="17" spans="2:8" x14ac:dyDescent="0.2">
      <c r="B17" s="64"/>
      <c r="D17" s="59"/>
      <c r="E17" s="59"/>
      <c r="F17" s="21"/>
    </row>
    <row r="18" spans="2:8" ht="28.5" x14ac:dyDescent="0.25">
      <c r="B18" s="64"/>
      <c r="D18" s="59"/>
      <c r="E18" s="59"/>
      <c r="F18" s="21" t="s">
        <v>34</v>
      </c>
      <c r="H18"/>
    </row>
    <row r="19" spans="2:8" ht="15" thickBot="1" x14ac:dyDescent="0.25">
      <c r="B19" s="65"/>
      <c r="D19" s="60"/>
      <c r="E19" s="60"/>
      <c r="F19" s="23"/>
    </row>
    <row r="20" spans="2:8" ht="43.5" thickTop="1" x14ac:dyDescent="0.2">
      <c r="B20" s="67" t="s">
        <v>4</v>
      </c>
      <c r="D20" s="56" t="s">
        <v>21</v>
      </c>
      <c r="E20" s="59" t="s">
        <v>70</v>
      </c>
      <c r="F20" s="21" t="s">
        <v>71</v>
      </c>
    </row>
    <row r="21" spans="2:8" ht="15.75" customHeight="1" x14ac:dyDescent="0.2">
      <c r="B21" s="64"/>
      <c r="D21" s="56"/>
      <c r="E21" s="68"/>
      <c r="F21" s="22"/>
    </row>
    <row r="22" spans="2:8" ht="28.5" x14ac:dyDescent="0.2">
      <c r="B22" s="49" t="s">
        <v>1</v>
      </c>
      <c r="D22" s="56"/>
      <c r="E22" s="56" t="s">
        <v>37</v>
      </c>
      <c r="F22" s="30" t="s">
        <v>38</v>
      </c>
    </row>
    <row r="23" spans="2:8" s="33" customFormat="1" x14ac:dyDescent="0.2">
      <c r="B23" s="50"/>
      <c r="D23" s="56"/>
      <c r="E23" s="56"/>
      <c r="F23" s="30"/>
    </row>
    <row r="24" spans="2:8" ht="15" customHeight="1" x14ac:dyDescent="0.2">
      <c r="B24" s="50"/>
      <c r="D24" s="56"/>
      <c r="E24" s="56"/>
      <c r="F24" s="24" t="s">
        <v>39</v>
      </c>
    </row>
    <row r="25" spans="2:8" ht="15" customHeight="1" x14ac:dyDescent="0.2">
      <c r="B25" s="61"/>
      <c r="D25" s="56"/>
      <c r="E25" s="62"/>
      <c r="F25" s="25"/>
    </row>
    <row r="26" spans="2:8" ht="42.75" x14ac:dyDescent="0.2">
      <c r="B26" s="42" t="s">
        <v>2</v>
      </c>
      <c r="D26" s="56"/>
      <c r="E26" s="31" t="s">
        <v>9</v>
      </c>
      <c r="F26" s="18" t="s">
        <v>352</v>
      </c>
    </row>
    <row r="27" spans="2:8" ht="15.75" customHeight="1" thickBot="1" x14ac:dyDescent="0.25">
      <c r="B27" s="43"/>
      <c r="D27" s="57"/>
      <c r="E27" s="32"/>
      <c r="F27" s="26"/>
    </row>
    <row r="28" spans="2:8" ht="29.25" thickTop="1" x14ac:dyDescent="0.2">
      <c r="B28" s="69" t="s">
        <v>0</v>
      </c>
      <c r="D28" s="52" t="s">
        <v>22</v>
      </c>
      <c r="E28" s="66" t="s">
        <v>12</v>
      </c>
      <c r="F28" s="27" t="s">
        <v>10</v>
      </c>
    </row>
    <row r="29" spans="2:8" x14ac:dyDescent="0.2">
      <c r="B29" s="70"/>
      <c r="D29" s="53"/>
      <c r="E29" s="62"/>
      <c r="F29" s="19"/>
    </row>
    <row r="30" spans="2:8" ht="28.5" x14ac:dyDescent="0.2">
      <c r="B30" s="70"/>
      <c r="D30" s="53"/>
      <c r="E30" s="31" t="s">
        <v>11</v>
      </c>
      <c r="F30" s="18" t="s">
        <v>111</v>
      </c>
    </row>
    <row r="31" spans="2:8" ht="15" thickBot="1" x14ac:dyDescent="0.25">
      <c r="B31" s="71"/>
      <c r="D31" s="54"/>
      <c r="E31" s="32"/>
      <c r="F31" s="26"/>
    </row>
    <row r="32" spans="2:8" ht="29.25" thickTop="1" x14ac:dyDescent="0.2">
      <c r="B32" s="49" t="s">
        <v>15</v>
      </c>
      <c r="D32" s="66" t="s">
        <v>41</v>
      </c>
      <c r="E32" s="66" t="s">
        <v>13</v>
      </c>
      <c r="F32" s="18" t="s">
        <v>196</v>
      </c>
    </row>
    <row r="33" spans="2:8" ht="15" customHeight="1" x14ac:dyDescent="0.2">
      <c r="B33" s="50"/>
      <c r="D33" s="56"/>
      <c r="E33" s="56"/>
      <c r="F33" s="18"/>
    </row>
    <row r="34" spans="2:8" ht="42.75" x14ac:dyDescent="0.2">
      <c r="B34" s="50"/>
      <c r="D34" s="56"/>
      <c r="E34" s="56"/>
      <c r="F34" s="18" t="s">
        <v>197</v>
      </c>
    </row>
    <row r="35" spans="2:8" ht="15" thickBot="1" x14ac:dyDescent="0.25">
      <c r="B35" s="61"/>
      <c r="D35" s="57"/>
      <c r="E35" s="57"/>
      <c r="F35" s="26"/>
    </row>
    <row r="36" spans="2:8" ht="15.75" thickTop="1" x14ac:dyDescent="0.25">
      <c r="B36" s="50" t="s">
        <v>356</v>
      </c>
      <c r="D36" s="52" t="s">
        <v>23</v>
      </c>
      <c r="E36" s="55" t="s">
        <v>25</v>
      </c>
      <c r="F36" s="17" t="s">
        <v>81</v>
      </c>
      <c r="H36"/>
    </row>
    <row r="37" spans="2:8" ht="15" customHeight="1" x14ac:dyDescent="0.2">
      <c r="B37" s="50"/>
      <c r="D37" s="53"/>
      <c r="E37" s="56"/>
      <c r="F37" s="18"/>
    </row>
    <row r="38" spans="2:8" ht="28.5" x14ac:dyDescent="0.25">
      <c r="B38" s="50"/>
      <c r="D38" s="53"/>
      <c r="E38" s="56"/>
      <c r="F38" s="18" t="s">
        <v>357</v>
      </c>
      <c r="H38"/>
    </row>
    <row r="39" spans="2:8" s="33" customFormat="1" ht="15" x14ac:dyDescent="0.25">
      <c r="B39" s="50"/>
      <c r="D39" s="53"/>
      <c r="E39" s="56"/>
      <c r="F39" s="18"/>
      <c r="H39"/>
    </row>
    <row r="40" spans="2:8" s="33" customFormat="1" ht="28.5" x14ac:dyDescent="0.25">
      <c r="B40" s="50"/>
      <c r="D40" s="53"/>
      <c r="E40" s="56"/>
      <c r="F40" s="18" t="s">
        <v>67</v>
      </c>
      <c r="H40"/>
    </row>
    <row r="41" spans="2:8" ht="15" customHeight="1" x14ac:dyDescent="0.2">
      <c r="B41" s="50"/>
      <c r="D41" s="53"/>
      <c r="E41" s="56"/>
      <c r="F41" s="18"/>
    </row>
    <row r="42" spans="2:8" ht="28.5" x14ac:dyDescent="0.2">
      <c r="B42" s="49" t="s">
        <v>3</v>
      </c>
      <c r="D42" s="53"/>
      <c r="E42" s="55" t="s">
        <v>14</v>
      </c>
      <c r="F42" s="17" t="s">
        <v>198</v>
      </c>
    </row>
    <row r="43" spans="2:8" s="33" customFormat="1" x14ac:dyDescent="0.2">
      <c r="B43" s="50"/>
      <c r="D43" s="53"/>
      <c r="E43" s="56"/>
      <c r="F43" s="18"/>
    </row>
    <row r="44" spans="2:8" s="33" customFormat="1" ht="28.5" x14ac:dyDescent="0.2">
      <c r="B44" s="50"/>
      <c r="D44" s="53"/>
      <c r="E44" s="56"/>
      <c r="F44" s="18" t="s">
        <v>42</v>
      </c>
    </row>
    <row r="45" spans="2:8" ht="15" customHeight="1" x14ac:dyDescent="0.2">
      <c r="B45" s="50"/>
      <c r="D45" s="53"/>
      <c r="E45" s="56"/>
      <c r="F45" s="18"/>
    </row>
    <row r="46" spans="2:8" ht="28.5" x14ac:dyDescent="0.2">
      <c r="B46" s="50"/>
      <c r="D46" s="53"/>
      <c r="E46" s="56"/>
      <c r="F46" s="18" t="s">
        <v>199</v>
      </c>
    </row>
    <row r="47" spans="2:8" s="33" customFormat="1" x14ac:dyDescent="0.2">
      <c r="B47" s="50"/>
      <c r="D47" s="53"/>
      <c r="E47" s="56"/>
      <c r="F47" s="18"/>
    </row>
    <row r="48" spans="2:8" s="33" customFormat="1" ht="28.5" x14ac:dyDescent="0.2">
      <c r="B48" s="50"/>
      <c r="D48" s="53"/>
      <c r="E48" s="56"/>
      <c r="F48" s="18" t="s">
        <v>412</v>
      </c>
    </row>
    <row r="49" spans="2:6" ht="15.75" customHeight="1" thickBot="1" x14ac:dyDescent="0.25">
      <c r="B49" s="51"/>
      <c r="D49" s="54"/>
      <c r="E49" s="57"/>
      <c r="F49" s="26"/>
    </row>
    <row r="50" spans="2:6" ht="15" thickTop="1" x14ac:dyDescent="0.2"/>
    <row r="51" spans="2:6" x14ac:dyDescent="0.2"/>
    <row r="52" spans="2:6" x14ac:dyDescent="0.2"/>
    <row r="53" spans="2:6" x14ac:dyDescent="0.2"/>
    <row r="54" spans="2:6" x14ac:dyDescent="0.2"/>
    <row r="55" spans="2:6" x14ac:dyDescent="0.2"/>
    <row r="56" spans="2:6" x14ac:dyDescent="0.2"/>
  </sheetData>
  <mergeCells count="23">
    <mergeCell ref="E32:E35"/>
    <mergeCell ref="E12:E19"/>
    <mergeCell ref="B20:B21"/>
    <mergeCell ref="E20:E21"/>
    <mergeCell ref="B28:B31"/>
    <mergeCell ref="D28:D31"/>
    <mergeCell ref="E28:E29"/>
    <mergeCell ref="B3:F3"/>
    <mergeCell ref="B4:F4"/>
    <mergeCell ref="B6:F6"/>
    <mergeCell ref="B9:F9"/>
    <mergeCell ref="B42:B49"/>
    <mergeCell ref="D36:D49"/>
    <mergeCell ref="E42:E49"/>
    <mergeCell ref="B36:B41"/>
    <mergeCell ref="E36:E41"/>
    <mergeCell ref="D12:D19"/>
    <mergeCell ref="D20:D27"/>
    <mergeCell ref="B22:B25"/>
    <mergeCell ref="E22:E25"/>
    <mergeCell ref="B12:B19"/>
    <mergeCell ref="B32:B35"/>
    <mergeCell ref="D32:D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</sheetPr>
  <dimension ref="A1:AN221"/>
  <sheetViews>
    <sheetView showGridLines="0" tabSelected="1" topLeftCell="L1" zoomScale="82" zoomScaleNormal="82" workbookViewId="0">
      <pane ySplit="5" topLeftCell="A48" activePane="bottomLeft" state="frozen"/>
      <selection activeCell="C1" sqref="C1"/>
      <selection pane="bottomLeft" activeCell="V116" sqref="V116"/>
    </sheetView>
  </sheetViews>
  <sheetFormatPr baseColWidth="10" defaultColWidth="0" defaultRowHeight="14.25" zeroHeight="1" x14ac:dyDescent="0.2"/>
  <cols>
    <col min="1" max="7" width="30.7109375" style="28" customWidth="1"/>
    <col min="8" max="8" width="23.28515625" style="81" customWidth="1"/>
    <col min="9" max="9" width="21.140625" style="28" customWidth="1"/>
    <col min="10" max="10" width="23.5703125" style="28" customWidth="1"/>
    <col min="11" max="11" width="26.28515625" style="28" customWidth="1"/>
    <col min="12" max="12" width="23.85546875" style="28" customWidth="1"/>
    <col min="13" max="13" width="60.7109375" style="28" customWidth="1"/>
    <col min="14" max="14" width="30.7109375" style="28" hidden="1" customWidth="1"/>
    <col min="15" max="15" width="9.42578125" style="28" customWidth="1"/>
    <col min="16" max="20" width="8.7109375" style="28" customWidth="1"/>
    <col min="21" max="21" width="30.7109375" style="28" customWidth="1"/>
    <col min="22" max="22" width="15.7109375" style="28" customWidth="1"/>
    <col min="23" max="25" width="8.7109375" style="28" customWidth="1"/>
    <col min="26" max="26" width="4.7109375" style="1" customWidth="1"/>
    <col min="27" max="40" width="0" style="1" hidden="1" customWidth="1"/>
    <col min="41" max="16384" width="11.42578125" style="1" hidden="1"/>
  </cols>
  <sheetData>
    <row r="1" spans="1:25" s="33" customFormat="1" ht="18" x14ac:dyDescent="0.25">
      <c r="A1" s="72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 s="33" customFormat="1" ht="15.75" x14ac:dyDescent="0.25">
      <c r="A2" s="75" t="s">
        <v>350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7"/>
    </row>
    <row r="3" spans="1:25" s="33" customFormat="1" ht="15" x14ac:dyDescent="0.25">
      <c r="A3" s="78" t="s">
        <v>351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/>
    </row>
    <row r="4" spans="1:25" s="33" customFormat="1" ht="15" thickBot="1" x14ac:dyDescent="0.25">
      <c r="A4" s="28"/>
      <c r="B4" s="28"/>
      <c r="C4" s="28"/>
      <c r="D4" s="28"/>
      <c r="E4" s="28"/>
      <c r="F4" s="28"/>
      <c r="G4" s="28"/>
      <c r="H4" s="8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29" customFormat="1" ht="45.75" thickBot="1" x14ac:dyDescent="0.3">
      <c r="A5" s="83" t="s">
        <v>248</v>
      </c>
      <c r="B5" s="84" t="s">
        <v>249</v>
      </c>
      <c r="C5" s="84" t="s">
        <v>250</v>
      </c>
      <c r="D5" s="84" t="s">
        <v>418</v>
      </c>
      <c r="E5" s="84" t="s">
        <v>419</v>
      </c>
      <c r="F5" s="84" t="s">
        <v>421</v>
      </c>
      <c r="G5" s="84" t="s">
        <v>422</v>
      </c>
      <c r="H5" s="84" t="s">
        <v>425</v>
      </c>
      <c r="I5" s="84" t="s">
        <v>426</v>
      </c>
      <c r="J5" s="84" t="s">
        <v>427</v>
      </c>
      <c r="K5" s="84" t="s">
        <v>429</v>
      </c>
      <c r="L5" s="84" t="s">
        <v>428</v>
      </c>
      <c r="M5" s="84" t="s">
        <v>251</v>
      </c>
      <c r="N5" s="84" t="s">
        <v>252</v>
      </c>
      <c r="O5" s="84" t="s">
        <v>253</v>
      </c>
      <c r="P5" s="84" t="s">
        <v>45</v>
      </c>
      <c r="Q5" s="84" t="s">
        <v>46</v>
      </c>
      <c r="R5" s="84" t="s">
        <v>48</v>
      </c>
      <c r="S5" s="84" t="s">
        <v>47</v>
      </c>
      <c r="T5" s="84" t="s">
        <v>82</v>
      </c>
      <c r="U5" s="84" t="s">
        <v>254</v>
      </c>
      <c r="V5" s="84" t="s">
        <v>253</v>
      </c>
      <c r="W5" s="84" t="s">
        <v>83</v>
      </c>
      <c r="X5" s="84" t="s">
        <v>84</v>
      </c>
      <c r="Y5" s="85" t="s">
        <v>82</v>
      </c>
    </row>
    <row r="6" spans="1:25" ht="45" customHeight="1" x14ac:dyDescent="0.2">
      <c r="A6" s="86" t="s">
        <v>403</v>
      </c>
      <c r="B6" s="86" t="s">
        <v>24</v>
      </c>
      <c r="C6" s="86" t="s">
        <v>8</v>
      </c>
      <c r="D6" s="87">
        <v>16400000000</v>
      </c>
      <c r="E6" s="88">
        <f>SUM(D6:D11)</f>
        <v>23300000000</v>
      </c>
      <c r="F6" s="87">
        <v>15000000000</v>
      </c>
      <c r="G6" s="89">
        <f>SUM(F6:F11)</f>
        <v>22000000000</v>
      </c>
      <c r="H6" s="87">
        <v>15300000000</v>
      </c>
      <c r="I6" s="89">
        <f>SUM(H6:H11)</f>
        <v>22450000000</v>
      </c>
      <c r="J6" s="87">
        <v>16500000000</v>
      </c>
      <c r="K6" s="90">
        <f>SUM(J6:J11)</f>
        <v>25050000000</v>
      </c>
      <c r="L6" s="91">
        <f>(E6+G6+I6+K6)</f>
        <v>92800000000</v>
      </c>
      <c r="M6" s="92" t="s">
        <v>404</v>
      </c>
      <c r="N6" s="93" t="s">
        <v>123</v>
      </c>
      <c r="O6" s="93" t="s">
        <v>44</v>
      </c>
      <c r="P6" s="94">
        <v>30</v>
      </c>
      <c r="Q6" s="94">
        <v>25</v>
      </c>
      <c r="R6" s="94">
        <v>25</v>
      </c>
      <c r="S6" s="94">
        <v>25</v>
      </c>
      <c r="T6" s="94">
        <f>P6+Q6+R6+S6</f>
        <v>105</v>
      </c>
      <c r="U6" s="93" t="s">
        <v>49</v>
      </c>
      <c r="V6" s="93" t="s">
        <v>132</v>
      </c>
      <c r="W6" s="95">
        <v>70000</v>
      </c>
      <c r="X6" s="95">
        <v>80000</v>
      </c>
      <c r="Y6" s="95">
        <f>W6+X6</f>
        <v>150000</v>
      </c>
    </row>
    <row r="7" spans="1:25" ht="45" customHeight="1" x14ac:dyDescent="0.2">
      <c r="A7" s="96"/>
      <c r="B7" s="96"/>
      <c r="C7" s="96"/>
      <c r="D7" s="97">
        <v>6000000000</v>
      </c>
      <c r="E7" s="98"/>
      <c r="F7" s="97">
        <v>6000000000</v>
      </c>
      <c r="G7" s="99"/>
      <c r="H7" s="97">
        <v>6300000000</v>
      </c>
      <c r="I7" s="99"/>
      <c r="J7" s="97">
        <v>7500000000</v>
      </c>
      <c r="K7" s="100"/>
      <c r="L7" s="91"/>
      <c r="M7" s="44" t="s">
        <v>405</v>
      </c>
      <c r="N7" s="101" t="s">
        <v>123</v>
      </c>
      <c r="O7" s="101" t="s">
        <v>44</v>
      </c>
      <c r="P7" s="102">
        <v>20</v>
      </c>
      <c r="Q7" s="102">
        <v>20</v>
      </c>
      <c r="R7" s="102">
        <v>20</v>
      </c>
      <c r="S7" s="102">
        <v>20</v>
      </c>
      <c r="T7" s="102">
        <f>P7+Q7+R7+S7</f>
        <v>80</v>
      </c>
      <c r="U7" s="101" t="s">
        <v>49</v>
      </c>
      <c r="V7" s="101" t="s">
        <v>132</v>
      </c>
      <c r="W7" s="103">
        <v>70000</v>
      </c>
      <c r="X7" s="103">
        <v>80000</v>
      </c>
      <c r="Y7" s="103">
        <f>W7+X7</f>
        <v>150000</v>
      </c>
    </row>
    <row r="8" spans="1:25" ht="30" customHeight="1" x14ac:dyDescent="0.2">
      <c r="A8" s="96"/>
      <c r="B8" s="96"/>
      <c r="C8" s="96"/>
      <c r="D8" s="97">
        <v>500000000</v>
      </c>
      <c r="E8" s="98"/>
      <c r="F8" s="97">
        <v>200000000</v>
      </c>
      <c r="G8" s="99"/>
      <c r="H8" s="97">
        <v>200000000</v>
      </c>
      <c r="I8" s="99"/>
      <c r="J8" s="97">
        <v>200000000</v>
      </c>
      <c r="K8" s="100"/>
      <c r="L8" s="91"/>
      <c r="M8" s="44" t="s">
        <v>85</v>
      </c>
      <c r="N8" s="101" t="s">
        <v>124</v>
      </c>
      <c r="O8" s="101" t="s">
        <v>44</v>
      </c>
      <c r="P8" s="102">
        <v>1</v>
      </c>
      <c r="Q8" s="102">
        <v>1</v>
      </c>
      <c r="R8" s="102">
        <v>1</v>
      </c>
      <c r="S8" s="102">
        <v>1</v>
      </c>
      <c r="T8" s="102">
        <f>P8+Q8+R8+S8</f>
        <v>4</v>
      </c>
      <c r="U8" s="101" t="s">
        <v>49</v>
      </c>
      <c r="V8" s="101" t="s">
        <v>125</v>
      </c>
      <c r="W8" s="102">
        <v>50</v>
      </c>
      <c r="X8" s="102">
        <v>50</v>
      </c>
      <c r="Y8" s="102">
        <f>W8+X8</f>
        <v>100</v>
      </c>
    </row>
    <row r="9" spans="1:25" s="33" customFormat="1" ht="45" customHeight="1" x14ac:dyDescent="0.2">
      <c r="A9" s="96"/>
      <c r="B9" s="96"/>
      <c r="C9" s="96"/>
      <c r="D9" s="97">
        <v>100000000</v>
      </c>
      <c r="E9" s="98"/>
      <c r="F9" s="97">
        <v>100000000</v>
      </c>
      <c r="G9" s="99"/>
      <c r="H9" s="97">
        <v>100000000</v>
      </c>
      <c r="I9" s="99"/>
      <c r="J9" s="97">
        <v>100000000</v>
      </c>
      <c r="K9" s="100"/>
      <c r="L9" s="91"/>
      <c r="M9" s="44" t="s">
        <v>172</v>
      </c>
      <c r="N9" s="101" t="s">
        <v>173</v>
      </c>
      <c r="O9" s="101" t="s">
        <v>44</v>
      </c>
      <c r="P9" s="102">
        <v>700</v>
      </c>
      <c r="Q9" s="102">
        <v>700</v>
      </c>
      <c r="R9" s="102">
        <v>700</v>
      </c>
      <c r="S9" s="102">
        <v>700</v>
      </c>
      <c r="T9" s="102">
        <f>P9+Q9+R9+S9</f>
        <v>2800</v>
      </c>
      <c r="U9" s="101" t="s">
        <v>128</v>
      </c>
      <c r="V9" s="101" t="s">
        <v>50</v>
      </c>
      <c r="W9" s="104">
        <v>1</v>
      </c>
      <c r="X9" s="104">
        <v>1</v>
      </c>
      <c r="Y9" s="104">
        <v>1</v>
      </c>
    </row>
    <row r="10" spans="1:25" s="33" customFormat="1" ht="30" customHeight="1" x14ac:dyDescent="0.2">
      <c r="A10" s="96"/>
      <c r="B10" s="96"/>
      <c r="C10" s="96"/>
      <c r="D10" s="97">
        <v>300000000</v>
      </c>
      <c r="E10" s="98"/>
      <c r="F10" s="97">
        <v>500000000</v>
      </c>
      <c r="G10" s="99"/>
      <c r="H10" s="97">
        <v>550000000</v>
      </c>
      <c r="I10" s="99"/>
      <c r="J10" s="97">
        <v>550000000</v>
      </c>
      <c r="K10" s="100"/>
      <c r="L10" s="91"/>
      <c r="M10" s="44" t="s">
        <v>170</v>
      </c>
      <c r="N10" s="101" t="s">
        <v>169</v>
      </c>
      <c r="O10" s="101" t="s">
        <v>50</v>
      </c>
      <c r="P10" s="104">
        <v>0.15</v>
      </c>
      <c r="Q10" s="104">
        <v>0.25</v>
      </c>
      <c r="R10" s="104">
        <v>0.3</v>
      </c>
      <c r="S10" s="104">
        <v>0.3</v>
      </c>
      <c r="T10" s="104">
        <f>P10+Q10+R10+S10</f>
        <v>1</v>
      </c>
      <c r="U10" s="101" t="s">
        <v>171</v>
      </c>
      <c r="V10" s="101" t="s">
        <v>50</v>
      </c>
      <c r="W10" s="104">
        <v>0.5</v>
      </c>
      <c r="X10" s="104">
        <v>0.5</v>
      </c>
      <c r="Y10" s="104">
        <f>W10+X10</f>
        <v>1</v>
      </c>
    </row>
    <row r="11" spans="1:25" s="33" customFormat="1" ht="30" customHeight="1" thickBot="1" x14ac:dyDescent="0.25">
      <c r="A11" s="96"/>
      <c r="B11" s="96"/>
      <c r="C11" s="96"/>
      <c r="D11" s="97">
        <v>0</v>
      </c>
      <c r="E11" s="98"/>
      <c r="F11" s="97">
        <v>200000000</v>
      </c>
      <c r="G11" s="99"/>
      <c r="H11" s="97"/>
      <c r="I11" s="99"/>
      <c r="J11" s="97">
        <v>200000000</v>
      </c>
      <c r="K11" s="100"/>
      <c r="L11" s="105"/>
      <c r="M11" s="44" t="s">
        <v>238</v>
      </c>
      <c r="N11" s="101" t="s">
        <v>61</v>
      </c>
      <c r="O11" s="101" t="s">
        <v>44</v>
      </c>
      <c r="P11" s="102"/>
      <c r="Q11" s="102">
        <v>1</v>
      </c>
      <c r="R11" s="102"/>
      <c r="S11" s="102"/>
      <c r="T11" s="102"/>
      <c r="U11" s="101" t="s">
        <v>231</v>
      </c>
      <c r="V11" s="101" t="s">
        <v>44</v>
      </c>
      <c r="W11" s="102">
        <v>3</v>
      </c>
      <c r="X11" s="102"/>
      <c r="Y11" s="102">
        <v>3</v>
      </c>
    </row>
    <row r="12" spans="1:25" ht="45" customHeight="1" x14ac:dyDescent="0.2">
      <c r="A12" s="96"/>
      <c r="B12" s="96"/>
      <c r="C12" s="96" t="s">
        <v>354</v>
      </c>
      <c r="D12" s="106">
        <v>1450000000</v>
      </c>
      <c r="E12" s="98">
        <f>SUM(D12:D14)</f>
        <v>2530000000</v>
      </c>
      <c r="F12" s="106">
        <v>2800000000</v>
      </c>
      <c r="G12" s="99">
        <f>SUM(F12:F14)</f>
        <v>3500000000</v>
      </c>
      <c r="H12" s="106">
        <v>3000000000</v>
      </c>
      <c r="I12" s="99">
        <f>SUM(H12:H14)</f>
        <v>3750000000</v>
      </c>
      <c r="J12" s="106">
        <v>3300000000</v>
      </c>
      <c r="K12" s="100">
        <f>SUM(J12:J14)</f>
        <v>4000000000</v>
      </c>
      <c r="L12" s="107">
        <f t="shared" ref="L12:L68" si="0">(E12+G12+I12+K12)</f>
        <v>13780000000</v>
      </c>
      <c r="M12" s="44" t="s">
        <v>358</v>
      </c>
      <c r="N12" s="101" t="s">
        <v>123</v>
      </c>
      <c r="O12" s="101" t="s">
        <v>44</v>
      </c>
      <c r="P12" s="102">
        <v>3</v>
      </c>
      <c r="Q12" s="102">
        <v>6</v>
      </c>
      <c r="R12" s="102">
        <v>10</v>
      </c>
      <c r="S12" s="102">
        <v>10</v>
      </c>
      <c r="T12" s="102">
        <f>P12+Q12+R12+S12</f>
        <v>29</v>
      </c>
      <c r="U12" s="101" t="s">
        <v>174</v>
      </c>
      <c r="V12" s="101" t="s">
        <v>50</v>
      </c>
      <c r="W12" s="108">
        <f>(P12+Q12)/72</f>
        <v>0.125</v>
      </c>
      <c r="X12" s="108">
        <f>(R12+S12)/72</f>
        <v>0.27777777777777779</v>
      </c>
      <c r="Y12" s="104">
        <f>W12+X12</f>
        <v>0.40277777777777779</v>
      </c>
    </row>
    <row r="13" spans="1:25" s="33" customFormat="1" ht="30" customHeight="1" x14ac:dyDescent="0.2">
      <c r="A13" s="96"/>
      <c r="B13" s="96"/>
      <c r="C13" s="96"/>
      <c r="D13" s="106">
        <v>1000000000</v>
      </c>
      <c r="E13" s="98"/>
      <c r="F13" s="106">
        <v>500000000</v>
      </c>
      <c r="G13" s="99"/>
      <c r="H13" s="106">
        <v>550000000</v>
      </c>
      <c r="I13" s="99"/>
      <c r="J13" s="106">
        <v>500000000</v>
      </c>
      <c r="K13" s="100"/>
      <c r="L13" s="91"/>
      <c r="M13" s="44" t="s">
        <v>89</v>
      </c>
      <c r="N13" s="101" t="s">
        <v>129</v>
      </c>
      <c r="O13" s="101" t="s">
        <v>50</v>
      </c>
      <c r="P13" s="104">
        <v>0.25</v>
      </c>
      <c r="Q13" s="104">
        <v>0.15</v>
      </c>
      <c r="R13" s="104">
        <v>0.3</v>
      </c>
      <c r="S13" s="104">
        <v>0.3</v>
      </c>
      <c r="T13" s="104">
        <v>1</v>
      </c>
      <c r="U13" s="101" t="s">
        <v>130</v>
      </c>
      <c r="V13" s="101" t="s">
        <v>131</v>
      </c>
      <c r="W13" s="102">
        <v>3.6</v>
      </c>
      <c r="X13" s="102">
        <v>3.6</v>
      </c>
      <c r="Y13" s="102">
        <v>3.6</v>
      </c>
    </row>
    <row r="14" spans="1:25" ht="30" customHeight="1" thickBot="1" x14ac:dyDescent="0.25">
      <c r="A14" s="96"/>
      <c r="B14" s="96"/>
      <c r="C14" s="96"/>
      <c r="D14" s="106">
        <v>80000000</v>
      </c>
      <c r="E14" s="98"/>
      <c r="F14" s="106">
        <v>200000000</v>
      </c>
      <c r="G14" s="99"/>
      <c r="H14" s="106">
        <v>200000000</v>
      </c>
      <c r="I14" s="99"/>
      <c r="J14" s="106">
        <v>200000000</v>
      </c>
      <c r="K14" s="100"/>
      <c r="L14" s="105"/>
      <c r="M14" s="44" t="s">
        <v>359</v>
      </c>
      <c r="N14" s="101" t="s">
        <v>134</v>
      </c>
      <c r="O14" s="101" t="s">
        <v>44</v>
      </c>
      <c r="P14" s="102">
        <v>1</v>
      </c>
      <c r="Q14" s="102">
        <v>2</v>
      </c>
      <c r="R14" s="102">
        <v>2</v>
      </c>
      <c r="S14" s="102">
        <v>3</v>
      </c>
      <c r="T14" s="102">
        <f>P14+Q14+R14+S14</f>
        <v>8</v>
      </c>
      <c r="U14" s="101" t="s">
        <v>133</v>
      </c>
      <c r="V14" s="101" t="s">
        <v>44</v>
      </c>
      <c r="W14" s="102">
        <v>3</v>
      </c>
      <c r="X14" s="102">
        <v>5</v>
      </c>
      <c r="Y14" s="102">
        <f>W14+X14</f>
        <v>8</v>
      </c>
    </row>
    <row r="15" spans="1:25" ht="45" customHeight="1" x14ac:dyDescent="0.2">
      <c r="A15" s="96"/>
      <c r="B15" s="96"/>
      <c r="C15" s="96" t="s">
        <v>355</v>
      </c>
      <c r="D15" s="109">
        <v>300000000</v>
      </c>
      <c r="E15" s="98">
        <f>SUM(D15:D16)</f>
        <v>300000000</v>
      </c>
      <c r="F15" s="109">
        <v>300000000</v>
      </c>
      <c r="G15" s="99">
        <f>SUM(F15:F16)</f>
        <v>800000000</v>
      </c>
      <c r="H15" s="109">
        <v>300000000</v>
      </c>
      <c r="I15" s="99">
        <f>SUM(H15:H16)</f>
        <v>600000000</v>
      </c>
      <c r="J15" s="109">
        <v>300000000</v>
      </c>
      <c r="K15" s="100">
        <f>SUM(J15:J16)</f>
        <v>800000000</v>
      </c>
      <c r="L15" s="107">
        <f t="shared" si="0"/>
        <v>2500000000</v>
      </c>
      <c r="M15" s="44" t="s">
        <v>360</v>
      </c>
      <c r="N15" s="101" t="s">
        <v>361</v>
      </c>
      <c r="O15" s="101" t="s">
        <v>44</v>
      </c>
      <c r="P15" s="102">
        <v>1</v>
      </c>
      <c r="Q15" s="102">
        <v>1</v>
      </c>
      <c r="R15" s="102">
        <v>1</v>
      </c>
      <c r="S15" s="102">
        <v>1</v>
      </c>
      <c r="T15" s="102">
        <v>4</v>
      </c>
      <c r="U15" s="101" t="s">
        <v>49</v>
      </c>
      <c r="V15" s="101" t="s">
        <v>44</v>
      </c>
      <c r="W15" s="103">
        <f>7600/2</f>
        <v>3800</v>
      </c>
      <c r="X15" s="103">
        <f>7600/2</f>
        <v>3800</v>
      </c>
      <c r="Y15" s="103">
        <f>W15+X15</f>
        <v>7600</v>
      </c>
    </row>
    <row r="16" spans="1:25" s="33" customFormat="1" ht="60" customHeight="1" thickBot="1" x14ac:dyDescent="0.25">
      <c r="A16" s="96"/>
      <c r="B16" s="96"/>
      <c r="C16" s="96"/>
      <c r="D16" s="109">
        <v>0</v>
      </c>
      <c r="E16" s="98"/>
      <c r="F16" s="109">
        <v>500000000</v>
      </c>
      <c r="G16" s="99"/>
      <c r="H16" s="109">
        <v>300000000</v>
      </c>
      <c r="I16" s="99"/>
      <c r="J16" s="109">
        <v>500000000</v>
      </c>
      <c r="K16" s="100"/>
      <c r="L16" s="105"/>
      <c r="M16" s="44" t="s">
        <v>362</v>
      </c>
      <c r="N16" s="101" t="s">
        <v>361</v>
      </c>
      <c r="O16" s="101" t="s">
        <v>44</v>
      </c>
      <c r="P16" s="102">
        <v>0</v>
      </c>
      <c r="Q16" s="102">
        <v>1</v>
      </c>
      <c r="R16" s="102">
        <v>1</v>
      </c>
      <c r="S16" s="102">
        <v>1</v>
      </c>
      <c r="T16" s="102">
        <f>P16+Q16+R16+S16</f>
        <v>3</v>
      </c>
      <c r="U16" s="101" t="s">
        <v>49</v>
      </c>
      <c r="V16" s="101" t="s">
        <v>44</v>
      </c>
      <c r="W16" s="103">
        <f>390000/3*1</f>
        <v>130000</v>
      </c>
      <c r="X16" s="103">
        <f>390000/3*2</f>
        <v>260000</v>
      </c>
      <c r="Y16" s="103">
        <f>W16+X16</f>
        <v>390000</v>
      </c>
    </row>
    <row r="17" spans="1:25" ht="75" customHeight="1" x14ac:dyDescent="0.2">
      <c r="A17" s="96"/>
      <c r="B17" s="96"/>
      <c r="C17" s="96" t="s">
        <v>35</v>
      </c>
      <c r="D17" s="97">
        <v>50000000</v>
      </c>
      <c r="E17" s="98">
        <f>SUM(D17:D21)</f>
        <v>430000000</v>
      </c>
      <c r="F17" s="97">
        <v>50000000</v>
      </c>
      <c r="G17" s="99">
        <f>SUM(F17:F21)</f>
        <v>530000000</v>
      </c>
      <c r="H17" s="97"/>
      <c r="I17" s="99">
        <f>SUM(H17:H21)</f>
        <v>430000000</v>
      </c>
      <c r="J17" s="97">
        <v>50000000</v>
      </c>
      <c r="K17" s="100">
        <f>SUM(J17:J21)</f>
        <v>530000000</v>
      </c>
      <c r="L17" s="107">
        <f t="shared" si="0"/>
        <v>1920000000</v>
      </c>
      <c r="M17" s="44" t="s">
        <v>90</v>
      </c>
      <c r="N17" s="101" t="s">
        <v>135</v>
      </c>
      <c r="O17" s="101" t="s">
        <v>51</v>
      </c>
      <c r="P17" s="102">
        <v>1</v>
      </c>
      <c r="Q17" s="102">
        <v>1</v>
      </c>
      <c r="R17" s="102">
        <v>0</v>
      </c>
      <c r="S17" s="102">
        <v>0</v>
      </c>
      <c r="T17" s="102">
        <f>P17+Q17+R17+S17</f>
        <v>2</v>
      </c>
      <c r="U17" s="101" t="s">
        <v>136</v>
      </c>
      <c r="V17" s="101" t="s">
        <v>44</v>
      </c>
      <c r="W17" s="102">
        <v>1</v>
      </c>
      <c r="X17" s="102">
        <v>1</v>
      </c>
      <c r="Y17" s="102">
        <v>1</v>
      </c>
    </row>
    <row r="18" spans="1:25" ht="75" customHeight="1" x14ac:dyDescent="0.2">
      <c r="A18" s="96"/>
      <c r="B18" s="96"/>
      <c r="C18" s="96"/>
      <c r="D18" s="97">
        <v>50000000</v>
      </c>
      <c r="E18" s="98"/>
      <c r="F18" s="97">
        <v>50000000</v>
      </c>
      <c r="G18" s="99"/>
      <c r="H18" s="97"/>
      <c r="I18" s="99"/>
      <c r="J18" s="97">
        <v>50000000</v>
      </c>
      <c r="K18" s="100"/>
      <c r="L18" s="91"/>
      <c r="M18" s="44" t="s">
        <v>91</v>
      </c>
      <c r="N18" s="101" t="s">
        <v>135</v>
      </c>
      <c r="O18" s="101" t="s">
        <v>51</v>
      </c>
      <c r="P18" s="102">
        <v>1</v>
      </c>
      <c r="Q18" s="102">
        <v>1</v>
      </c>
      <c r="R18" s="102">
        <v>0</v>
      </c>
      <c r="S18" s="102">
        <v>0</v>
      </c>
      <c r="T18" s="102">
        <f>P18+Q18+R18+S18</f>
        <v>2</v>
      </c>
      <c r="U18" s="101" t="s">
        <v>136</v>
      </c>
      <c r="V18" s="101" t="s">
        <v>44</v>
      </c>
      <c r="W18" s="102">
        <v>1</v>
      </c>
      <c r="X18" s="102"/>
      <c r="Y18" s="102">
        <v>1</v>
      </c>
    </row>
    <row r="19" spans="1:25" s="33" customFormat="1" ht="30" customHeight="1" x14ac:dyDescent="0.2">
      <c r="A19" s="96"/>
      <c r="B19" s="96"/>
      <c r="C19" s="96"/>
      <c r="D19" s="97">
        <v>100000000</v>
      </c>
      <c r="E19" s="98"/>
      <c r="F19" s="97">
        <v>100000000</v>
      </c>
      <c r="G19" s="99"/>
      <c r="H19" s="97">
        <v>100000000</v>
      </c>
      <c r="I19" s="99"/>
      <c r="J19" s="97">
        <v>100000000</v>
      </c>
      <c r="K19" s="100"/>
      <c r="L19" s="91"/>
      <c r="M19" s="44" t="s">
        <v>406</v>
      </c>
      <c r="N19" s="101" t="s">
        <v>126</v>
      </c>
      <c r="O19" s="101" t="s">
        <v>44</v>
      </c>
      <c r="P19" s="102">
        <v>1</v>
      </c>
      <c r="Q19" s="102">
        <v>1</v>
      </c>
      <c r="R19" s="102">
        <v>1</v>
      </c>
      <c r="S19" s="102">
        <v>1</v>
      </c>
      <c r="T19" s="102">
        <f>P19+Q19+R19+S19</f>
        <v>4</v>
      </c>
      <c r="U19" s="101" t="s">
        <v>127</v>
      </c>
      <c r="V19" s="101" t="s">
        <v>44</v>
      </c>
      <c r="W19" s="102"/>
      <c r="X19" s="102">
        <v>1</v>
      </c>
      <c r="Y19" s="102">
        <f>X19</f>
        <v>1</v>
      </c>
    </row>
    <row r="20" spans="1:25" ht="30" customHeight="1" x14ac:dyDescent="0.2">
      <c r="A20" s="96"/>
      <c r="B20" s="96"/>
      <c r="C20" s="96"/>
      <c r="D20" s="97">
        <v>110000000</v>
      </c>
      <c r="E20" s="98"/>
      <c r="F20" s="97">
        <v>150000000</v>
      </c>
      <c r="G20" s="99"/>
      <c r="H20" s="97">
        <v>150000000</v>
      </c>
      <c r="I20" s="99"/>
      <c r="J20" s="97">
        <v>150000000</v>
      </c>
      <c r="K20" s="100"/>
      <c r="L20" s="91"/>
      <c r="M20" s="44" t="s">
        <v>363</v>
      </c>
      <c r="N20" s="101" t="s">
        <v>175</v>
      </c>
      <c r="O20" s="101" t="s">
        <v>50</v>
      </c>
      <c r="P20" s="104">
        <v>0.8</v>
      </c>
      <c r="Q20" s="104">
        <v>0.8</v>
      </c>
      <c r="R20" s="104">
        <v>0.8</v>
      </c>
      <c r="S20" s="104">
        <v>0.8</v>
      </c>
      <c r="T20" s="104">
        <v>0.8</v>
      </c>
      <c r="U20" s="101" t="s">
        <v>49</v>
      </c>
      <c r="V20" s="101" t="s">
        <v>44</v>
      </c>
      <c r="W20" s="103">
        <f>7600/2</f>
        <v>3800</v>
      </c>
      <c r="X20" s="103">
        <f>7600/2</f>
        <v>3800</v>
      </c>
      <c r="Y20" s="103">
        <f t="shared" ref="Y20:Y29" si="1">W20+X20</f>
        <v>7600</v>
      </c>
    </row>
    <row r="21" spans="1:25" ht="30" customHeight="1" thickBot="1" x14ac:dyDescent="0.25">
      <c r="A21" s="96"/>
      <c r="B21" s="96"/>
      <c r="C21" s="96"/>
      <c r="D21" s="97">
        <v>120000000</v>
      </c>
      <c r="E21" s="98"/>
      <c r="F21" s="97">
        <v>180000000</v>
      </c>
      <c r="G21" s="99"/>
      <c r="H21" s="97">
        <v>180000000</v>
      </c>
      <c r="I21" s="99"/>
      <c r="J21" s="97">
        <v>180000000</v>
      </c>
      <c r="K21" s="100"/>
      <c r="L21" s="105"/>
      <c r="M21" s="44" t="s">
        <v>364</v>
      </c>
      <c r="N21" s="101" t="s">
        <v>52</v>
      </c>
      <c r="O21" s="101" t="s">
        <v>44</v>
      </c>
      <c r="P21" s="102">
        <v>1</v>
      </c>
      <c r="Q21" s="102">
        <v>1</v>
      </c>
      <c r="R21" s="102">
        <v>1</v>
      </c>
      <c r="S21" s="102">
        <v>1</v>
      </c>
      <c r="T21" s="102"/>
      <c r="U21" s="101" t="s">
        <v>176</v>
      </c>
      <c r="V21" s="101" t="s">
        <v>44</v>
      </c>
      <c r="W21" s="102">
        <v>1</v>
      </c>
      <c r="X21" s="102">
        <v>1</v>
      </c>
      <c r="Y21" s="102">
        <f t="shared" si="1"/>
        <v>2</v>
      </c>
    </row>
    <row r="22" spans="1:25" ht="30" customHeight="1" x14ac:dyDescent="0.2">
      <c r="A22" s="110" t="s">
        <v>395</v>
      </c>
      <c r="B22" s="96" t="s">
        <v>70</v>
      </c>
      <c r="C22" s="96" t="s">
        <v>71</v>
      </c>
      <c r="D22" s="111">
        <v>100000000</v>
      </c>
      <c r="E22" s="112">
        <f>SUM(D22:D24)</f>
        <v>100000000</v>
      </c>
      <c r="F22" s="97">
        <v>100000000</v>
      </c>
      <c r="G22" s="99">
        <f>SUM(F22:F24)</f>
        <v>250000000</v>
      </c>
      <c r="H22" s="97"/>
      <c r="I22" s="99">
        <f>SUM(H22:H24)</f>
        <v>250000000</v>
      </c>
      <c r="J22" s="97"/>
      <c r="K22" s="99">
        <v>150000000</v>
      </c>
      <c r="L22" s="113">
        <f t="shared" si="0"/>
        <v>750000000</v>
      </c>
      <c r="M22" s="101" t="s">
        <v>137</v>
      </c>
      <c r="N22" s="101" t="s">
        <v>69</v>
      </c>
      <c r="O22" s="101" t="s">
        <v>44</v>
      </c>
      <c r="P22" s="102">
        <v>1</v>
      </c>
      <c r="Q22" s="102">
        <v>1</v>
      </c>
      <c r="R22" s="102"/>
      <c r="S22" s="102"/>
      <c r="T22" s="102"/>
      <c r="U22" s="101" t="s">
        <v>177</v>
      </c>
      <c r="V22" s="101" t="s">
        <v>131</v>
      </c>
      <c r="W22" s="102"/>
      <c r="X22" s="102">
        <v>50</v>
      </c>
      <c r="Y22" s="102">
        <f t="shared" si="1"/>
        <v>50</v>
      </c>
    </row>
    <row r="23" spans="1:25" ht="45" customHeight="1" x14ac:dyDescent="0.2">
      <c r="A23" s="114"/>
      <c r="B23" s="96"/>
      <c r="C23" s="96"/>
      <c r="D23" s="97"/>
      <c r="E23" s="115"/>
      <c r="F23" s="97">
        <v>150000000</v>
      </c>
      <c r="G23" s="99"/>
      <c r="H23" s="97"/>
      <c r="I23" s="99"/>
      <c r="J23" s="97">
        <v>150000000</v>
      </c>
      <c r="K23" s="99"/>
      <c r="L23" s="115"/>
      <c r="M23" s="101" t="s">
        <v>407</v>
      </c>
      <c r="N23" s="101" t="s">
        <v>180</v>
      </c>
      <c r="O23" s="101" t="s">
        <v>44</v>
      </c>
      <c r="P23" s="102"/>
      <c r="Q23" s="102">
        <v>1</v>
      </c>
      <c r="R23" s="102"/>
      <c r="S23" s="102"/>
      <c r="T23" s="102"/>
      <c r="U23" s="101" t="s">
        <v>177</v>
      </c>
      <c r="V23" s="101" t="s">
        <v>131</v>
      </c>
      <c r="W23" s="102"/>
      <c r="X23" s="102">
        <v>50</v>
      </c>
      <c r="Y23" s="102">
        <f t="shared" si="1"/>
        <v>50</v>
      </c>
    </row>
    <row r="24" spans="1:25" s="33" customFormat="1" ht="30" customHeight="1" thickBot="1" x14ac:dyDescent="0.25">
      <c r="A24" s="114"/>
      <c r="B24" s="96"/>
      <c r="C24" s="96"/>
      <c r="D24" s="97">
        <v>0</v>
      </c>
      <c r="E24" s="115"/>
      <c r="F24" s="97">
        <v>0</v>
      </c>
      <c r="G24" s="99"/>
      <c r="H24" s="97">
        <v>250000000</v>
      </c>
      <c r="I24" s="99"/>
      <c r="J24" s="97">
        <v>0</v>
      </c>
      <c r="K24" s="99"/>
      <c r="L24" s="116"/>
      <c r="M24" s="101" t="s">
        <v>93</v>
      </c>
      <c r="N24" s="101" t="s">
        <v>179</v>
      </c>
      <c r="O24" s="101" t="s">
        <v>44</v>
      </c>
      <c r="P24" s="102"/>
      <c r="Q24" s="102"/>
      <c r="R24" s="102">
        <v>1</v>
      </c>
      <c r="S24" s="102">
        <v>1</v>
      </c>
      <c r="T24" s="102"/>
      <c r="U24" s="101" t="s">
        <v>177</v>
      </c>
      <c r="V24" s="101" t="s">
        <v>131</v>
      </c>
      <c r="W24" s="102"/>
      <c r="X24" s="102">
        <v>50</v>
      </c>
      <c r="Y24" s="102">
        <f t="shared" si="1"/>
        <v>50</v>
      </c>
    </row>
    <row r="25" spans="1:25" ht="30" customHeight="1" x14ac:dyDescent="0.2">
      <c r="A25" s="114"/>
      <c r="B25" s="96" t="s">
        <v>40</v>
      </c>
      <c r="C25" s="96" t="s">
        <v>38</v>
      </c>
      <c r="D25" s="117">
        <v>700000000</v>
      </c>
      <c r="E25" s="107">
        <f>SUM(D25:D32)</f>
        <v>1950000000</v>
      </c>
      <c r="F25" s="118">
        <v>350000000</v>
      </c>
      <c r="G25" s="99">
        <f>SUM(F25:F32)</f>
        <v>2620000000</v>
      </c>
      <c r="H25" s="118"/>
      <c r="I25" s="99">
        <f>SUM(H25:H32)</f>
        <v>3550000000</v>
      </c>
      <c r="J25" s="118"/>
      <c r="K25" s="99">
        <f>SUM(J25:J32)</f>
        <v>4000000000</v>
      </c>
      <c r="L25" s="112">
        <f t="shared" si="0"/>
        <v>12120000000</v>
      </c>
      <c r="M25" s="44" t="s">
        <v>92</v>
      </c>
      <c r="N25" s="101" t="s">
        <v>178</v>
      </c>
      <c r="O25" s="101" t="s">
        <v>44</v>
      </c>
      <c r="P25" s="102">
        <v>1</v>
      </c>
      <c r="Q25" s="102">
        <v>1</v>
      </c>
      <c r="R25" s="102"/>
      <c r="S25" s="102"/>
      <c r="T25" s="102"/>
      <c r="U25" s="101" t="s">
        <v>181</v>
      </c>
      <c r="V25" s="101" t="s">
        <v>182</v>
      </c>
      <c r="W25" s="102">
        <v>20</v>
      </c>
      <c r="X25" s="102"/>
      <c r="Y25" s="102">
        <f t="shared" si="1"/>
        <v>20</v>
      </c>
    </row>
    <row r="26" spans="1:25" ht="30" customHeight="1" x14ac:dyDescent="0.2">
      <c r="A26" s="114"/>
      <c r="B26" s="96"/>
      <c r="C26" s="96"/>
      <c r="D26" s="119"/>
      <c r="E26" s="91"/>
      <c r="F26" s="118">
        <v>0</v>
      </c>
      <c r="G26" s="99"/>
      <c r="H26" s="118">
        <v>150000000</v>
      </c>
      <c r="I26" s="99"/>
      <c r="J26" s="118">
        <v>150000000</v>
      </c>
      <c r="K26" s="99"/>
      <c r="L26" s="115"/>
      <c r="M26" s="44" t="s">
        <v>396</v>
      </c>
      <c r="N26" s="101" t="s">
        <v>140</v>
      </c>
      <c r="O26" s="101" t="s">
        <v>44</v>
      </c>
      <c r="P26" s="102"/>
      <c r="Q26" s="102"/>
      <c r="R26" s="102">
        <v>1</v>
      </c>
      <c r="S26" s="102">
        <v>1</v>
      </c>
      <c r="T26" s="102">
        <v>2</v>
      </c>
      <c r="U26" s="101" t="s">
        <v>181</v>
      </c>
      <c r="V26" s="101" t="s">
        <v>182</v>
      </c>
      <c r="W26" s="102"/>
      <c r="X26" s="102">
        <v>20</v>
      </c>
      <c r="Y26" s="102">
        <f t="shared" si="1"/>
        <v>20</v>
      </c>
    </row>
    <row r="27" spans="1:25" ht="30" customHeight="1" x14ac:dyDescent="0.2">
      <c r="A27" s="114"/>
      <c r="B27" s="96"/>
      <c r="C27" s="96"/>
      <c r="D27" s="117">
        <v>280000000</v>
      </c>
      <c r="E27" s="91"/>
      <c r="F27" s="118">
        <v>750000000</v>
      </c>
      <c r="G27" s="99"/>
      <c r="H27" s="118">
        <v>1200000000</v>
      </c>
      <c r="I27" s="99"/>
      <c r="J27" s="118">
        <v>1500000000</v>
      </c>
      <c r="K27" s="99"/>
      <c r="L27" s="115"/>
      <c r="M27" s="44" t="s">
        <v>94</v>
      </c>
      <c r="N27" s="101" t="s">
        <v>138</v>
      </c>
      <c r="O27" s="101" t="s">
        <v>72</v>
      </c>
      <c r="P27" s="102">
        <v>20</v>
      </c>
      <c r="Q27" s="102">
        <v>50</v>
      </c>
      <c r="R27" s="102">
        <v>80</v>
      </c>
      <c r="S27" s="102">
        <v>100</v>
      </c>
      <c r="T27" s="102">
        <v>250</v>
      </c>
      <c r="U27" s="101" t="s">
        <v>139</v>
      </c>
      <c r="V27" s="101" t="s">
        <v>131</v>
      </c>
      <c r="W27" s="102"/>
      <c r="X27" s="102">
        <v>20</v>
      </c>
      <c r="Y27" s="102">
        <f t="shared" si="1"/>
        <v>20</v>
      </c>
    </row>
    <row r="28" spans="1:25" ht="75" customHeight="1" x14ac:dyDescent="0.2">
      <c r="A28" s="114"/>
      <c r="B28" s="96"/>
      <c r="C28" s="96"/>
      <c r="D28" s="117">
        <v>110000000</v>
      </c>
      <c r="E28" s="91"/>
      <c r="F28" s="118">
        <v>150000000</v>
      </c>
      <c r="G28" s="99"/>
      <c r="H28" s="118">
        <v>300000000</v>
      </c>
      <c r="I28" s="99"/>
      <c r="J28" s="118">
        <v>400000000</v>
      </c>
      <c r="K28" s="99"/>
      <c r="L28" s="115"/>
      <c r="M28" s="44" t="s">
        <v>365</v>
      </c>
      <c r="N28" s="101" t="s">
        <v>138</v>
      </c>
      <c r="O28" s="101" t="s">
        <v>72</v>
      </c>
      <c r="P28" s="102">
        <v>20</v>
      </c>
      <c r="Q28" s="102">
        <v>20</v>
      </c>
      <c r="R28" s="102">
        <v>40</v>
      </c>
      <c r="S28" s="102">
        <v>50</v>
      </c>
      <c r="T28" s="102">
        <f>P28+Q28+R28+S28</f>
        <v>130</v>
      </c>
      <c r="U28" s="101" t="s">
        <v>139</v>
      </c>
      <c r="V28" s="101" t="s">
        <v>131</v>
      </c>
      <c r="W28" s="102">
        <f>P28+Q28</f>
        <v>40</v>
      </c>
      <c r="X28" s="102">
        <f>R28+S28</f>
        <v>90</v>
      </c>
      <c r="Y28" s="102">
        <f t="shared" si="1"/>
        <v>130</v>
      </c>
    </row>
    <row r="29" spans="1:25" ht="30" customHeight="1" x14ac:dyDescent="0.2">
      <c r="A29" s="114"/>
      <c r="B29" s="96"/>
      <c r="C29" s="96"/>
      <c r="D29" s="117">
        <v>110000000</v>
      </c>
      <c r="E29" s="91"/>
      <c r="F29" s="118">
        <v>170000000</v>
      </c>
      <c r="G29" s="99"/>
      <c r="H29" s="118">
        <v>200000000</v>
      </c>
      <c r="I29" s="99"/>
      <c r="J29" s="118">
        <v>250000000</v>
      </c>
      <c r="K29" s="99"/>
      <c r="L29" s="115"/>
      <c r="M29" s="44" t="s">
        <v>73</v>
      </c>
      <c r="N29" s="101" t="s">
        <v>138</v>
      </c>
      <c r="O29" s="101" t="s">
        <v>72</v>
      </c>
      <c r="P29" s="102">
        <v>20</v>
      </c>
      <c r="Q29" s="102">
        <v>30</v>
      </c>
      <c r="R29" s="102">
        <v>40</v>
      </c>
      <c r="S29" s="102">
        <v>50</v>
      </c>
      <c r="T29" s="102">
        <f>P29+Q29+R29+S29</f>
        <v>140</v>
      </c>
      <c r="U29" s="101" t="s">
        <v>139</v>
      </c>
      <c r="V29" s="101" t="s">
        <v>131</v>
      </c>
      <c r="W29" s="102">
        <f>P29+Q29</f>
        <v>50</v>
      </c>
      <c r="X29" s="102">
        <f>R29+S29</f>
        <v>90</v>
      </c>
      <c r="Y29" s="102">
        <f t="shared" si="1"/>
        <v>140</v>
      </c>
    </row>
    <row r="30" spans="1:25" ht="30" customHeight="1" x14ac:dyDescent="0.2">
      <c r="A30" s="114"/>
      <c r="B30" s="96"/>
      <c r="C30" s="96"/>
      <c r="D30" s="117">
        <v>200000000</v>
      </c>
      <c r="E30" s="91"/>
      <c r="F30" s="118">
        <v>500000000</v>
      </c>
      <c r="G30" s="99"/>
      <c r="H30" s="118">
        <v>500000000</v>
      </c>
      <c r="I30" s="99"/>
      <c r="J30" s="118">
        <v>500000000</v>
      </c>
      <c r="K30" s="99"/>
      <c r="L30" s="115"/>
      <c r="M30" s="44" t="s">
        <v>95</v>
      </c>
      <c r="N30" s="101" t="s">
        <v>142</v>
      </c>
      <c r="O30" s="101" t="s">
        <v>50</v>
      </c>
      <c r="P30" s="104">
        <v>0.1</v>
      </c>
      <c r="Q30" s="104">
        <v>0.3</v>
      </c>
      <c r="R30" s="104">
        <v>0.3</v>
      </c>
      <c r="S30" s="104">
        <v>0.3</v>
      </c>
      <c r="T30" s="104">
        <f>SUM(P30:S30)</f>
        <v>1</v>
      </c>
      <c r="U30" s="101" t="s">
        <v>183</v>
      </c>
      <c r="V30" s="101" t="s">
        <v>141</v>
      </c>
      <c r="W30" s="104">
        <f>SUM(P30:T30)</f>
        <v>2</v>
      </c>
      <c r="X30" s="102">
        <v>1</v>
      </c>
      <c r="Y30" s="102">
        <v>1</v>
      </c>
    </row>
    <row r="31" spans="1:25" s="33" customFormat="1" ht="30" customHeight="1" x14ac:dyDescent="0.2">
      <c r="A31" s="114"/>
      <c r="B31" s="96"/>
      <c r="C31" s="96"/>
      <c r="D31" s="117">
        <v>250000000</v>
      </c>
      <c r="E31" s="91"/>
      <c r="F31" s="118">
        <v>500000000</v>
      </c>
      <c r="G31" s="99"/>
      <c r="H31" s="118">
        <v>1000000000</v>
      </c>
      <c r="I31" s="99"/>
      <c r="J31" s="118">
        <v>1000000000</v>
      </c>
      <c r="K31" s="99"/>
      <c r="L31" s="115"/>
      <c r="M31" s="44" t="s">
        <v>397</v>
      </c>
      <c r="N31" s="101" t="s">
        <v>408</v>
      </c>
      <c r="O31" s="101" t="s">
        <v>44</v>
      </c>
      <c r="P31" s="120">
        <v>500</v>
      </c>
      <c r="Q31" s="120">
        <v>1000</v>
      </c>
      <c r="R31" s="120">
        <v>2000</v>
      </c>
      <c r="S31" s="120">
        <v>2000</v>
      </c>
      <c r="T31" s="120">
        <v>7000</v>
      </c>
      <c r="U31" s="101" t="s">
        <v>398</v>
      </c>
      <c r="V31" s="101" t="s">
        <v>141</v>
      </c>
      <c r="W31" s="103">
        <v>5000</v>
      </c>
      <c r="X31" s="103">
        <v>5000</v>
      </c>
      <c r="Y31" s="103">
        <f>W31+X31</f>
        <v>10000</v>
      </c>
    </row>
    <row r="32" spans="1:25" ht="45" customHeight="1" thickBot="1" x14ac:dyDescent="0.25">
      <c r="A32" s="114"/>
      <c r="B32" s="96"/>
      <c r="C32" s="96"/>
      <c r="D32" s="117">
        <v>300000000</v>
      </c>
      <c r="E32" s="105"/>
      <c r="F32" s="118">
        <v>200000000</v>
      </c>
      <c r="G32" s="99"/>
      <c r="H32" s="118">
        <v>200000000</v>
      </c>
      <c r="I32" s="99"/>
      <c r="J32" s="118">
        <v>200000000</v>
      </c>
      <c r="K32" s="99"/>
      <c r="L32" s="116"/>
      <c r="M32" s="44" t="s">
        <v>97</v>
      </c>
      <c r="N32" s="101" t="s">
        <v>200</v>
      </c>
      <c r="O32" s="101" t="s">
        <v>44</v>
      </c>
      <c r="P32" s="102">
        <v>3</v>
      </c>
      <c r="Q32" s="102">
        <v>2</v>
      </c>
      <c r="R32" s="102">
        <v>2</v>
      </c>
      <c r="S32" s="102">
        <v>2</v>
      </c>
      <c r="T32" s="102">
        <f>P32+Q32+R32+S32</f>
        <v>9</v>
      </c>
      <c r="U32" s="121" t="s">
        <v>139</v>
      </c>
      <c r="V32" s="101" t="s">
        <v>366</v>
      </c>
      <c r="W32" s="103">
        <v>30000</v>
      </c>
      <c r="X32" s="103">
        <v>40000</v>
      </c>
      <c r="Y32" s="103">
        <v>70000</v>
      </c>
    </row>
    <row r="33" spans="1:25" ht="30" customHeight="1" x14ac:dyDescent="0.2">
      <c r="A33" s="114"/>
      <c r="B33" s="96"/>
      <c r="C33" s="96" t="s">
        <v>39</v>
      </c>
      <c r="D33" s="118">
        <v>120000000</v>
      </c>
      <c r="E33" s="115">
        <f>SUM(D33:D38)</f>
        <v>370000000</v>
      </c>
      <c r="F33" s="97">
        <v>200000000</v>
      </c>
      <c r="G33" s="99">
        <f>SUM(F33:F38)</f>
        <v>720000000</v>
      </c>
      <c r="H33" s="97">
        <v>200000000</v>
      </c>
      <c r="I33" s="99">
        <f>SUM(H33:H38)</f>
        <v>800000000</v>
      </c>
      <c r="J33" s="97">
        <v>200000000</v>
      </c>
      <c r="K33" s="99">
        <f>SUM(J33:J38)</f>
        <v>750000000</v>
      </c>
      <c r="L33" s="112">
        <f t="shared" si="0"/>
        <v>2640000000</v>
      </c>
      <c r="M33" s="101" t="s">
        <v>98</v>
      </c>
      <c r="N33" s="101" t="s">
        <v>184</v>
      </c>
      <c r="O33" s="101" t="s">
        <v>44</v>
      </c>
      <c r="P33" s="102">
        <v>1</v>
      </c>
      <c r="Q33" s="102">
        <v>1</v>
      </c>
      <c r="R33" s="102">
        <v>1</v>
      </c>
      <c r="S33" s="102">
        <v>1</v>
      </c>
      <c r="T33" s="102">
        <f>P33+Q33+R33+S33</f>
        <v>4</v>
      </c>
      <c r="U33" s="101" t="s">
        <v>143</v>
      </c>
      <c r="V33" s="101" t="s">
        <v>44</v>
      </c>
      <c r="W33" s="102">
        <v>2</v>
      </c>
      <c r="X33" s="102">
        <v>2</v>
      </c>
      <c r="Y33" s="102">
        <v>4</v>
      </c>
    </row>
    <row r="34" spans="1:25" ht="30" customHeight="1" x14ac:dyDescent="0.2">
      <c r="A34" s="114"/>
      <c r="B34" s="96"/>
      <c r="C34" s="96"/>
      <c r="D34" s="118"/>
      <c r="E34" s="115"/>
      <c r="F34" s="97">
        <v>50000000</v>
      </c>
      <c r="G34" s="99"/>
      <c r="H34" s="97">
        <v>50000000</v>
      </c>
      <c r="I34" s="99"/>
      <c r="J34" s="97"/>
      <c r="K34" s="99"/>
      <c r="L34" s="115"/>
      <c r="M34" s="101" t="s">
        <v>367</v>
      </c>
      <c r="N34" s="101" t="s">
        <v>185</v>
      </c>
      <c r="O34" s="101" t="s">
        <v>44</v>
      </c>
      <c r="P34" s="102"/>
      <c r="Q34" s="102">
        <v>1</v>
      </c>
      <c r="R34" s="102">
        <v>1</v>
      </c>
      <c r="S34" s="102"/>
      <c r="T34" s="102">
        <f>P34+Q34+R34+S34</f>
        <v>2</v>
      </c>
      <c r="U34" s="101" t="s">
        <v>49</v>
      </c>
      <c r="V34" s="101" t="s">
        <v>44</v>
      </c>
      <c r="W34" s="103">
        <v>100000</v>
      </c>
      <c r="X34" s="103">
        <v>100000</v>
      </c>
      <c r="Y34" s="103">
        <v>200000</v>
      </c>
    </row>
    <row r="35" spans="1:25" ht="30" customHeight="1" x14ac:dyDescent="0.2">
      <c r="A35" s="114"/>
      <c r="B35" s="96"/>
      <c r="C35" s="96"/>
      <c r="D35" s="97">
        <v>50000000</v>
      </c>
      <c r="E35" s="115"/>
      <c r="F35" s="97">
        <v>120000000</v>
      </c>
      <c r="G35" s="99"/>
      <c r="H35" s="97">
        <v>250000000</v>
      </c>
      <c r="I35" s="99"/>
      <c r="J35" s="97">
        <v>300000000</v>
      </c>
      <c r="K35" s="99"/>
      <c r="L35" s="115"/>
      <c r="M35" s="101" t="s">
        <v>186</v>
      </c>
      <c r="N35" s="101" t="s">
        <v>144</v>
      </c>
      <c r="O35" s="101" t="s">
        <v>44</v>
      </c>
      <c r="P35" s="102">
        <v>6</v>
      </c>
      <c r="Q35" s="102">
        <v>10</v>
      </c>
      <c r="R35" s="102">
        <v>30</v>
      </c>
      <c r="S35" s="102">
        <v>50</v>
      </c>
      <c r="T35" s="102">
        <v>96</v>
      </c>
      <c r="U35" s="101" t="s">
        <v>145</v>
      </c>
      <c r="V35" s="101" t="s">
        <v>44</v>
      </c>
      <c r="W35" s="102">
        <v>4</v>
      </c>
      <c r="X35" s="102">
        <v>6</v>
      </c>
      <c r="Y35" s="102">
        <v>10</v>
      </c>
    </row>
    <row r="36" spans="1:25" ht="30" customHeight="1" x14ac:dyDescent="0.2">
      <c r="A36" s="114"/>
      <c r="B36" s="96"/>
      <c r="C36" s="96"/>
      <c r="D36" s="97">
        <v>0</v>
      </c>
      <c r="E36" s="115"/>
      <c r="F36" s="97">
        <v>100000000</v>
      </c>
      <c r="G36" s="99"/>
      <c r="H36" s="97">
        <v>50000000</v>
      </c>
      <c r="I36" s="99"/>
      <c r="J36" s="97"/>
      <c r="K36" s="99"/>
      <c r="L36" s="115"/>
      <c r="M36" s="101" t="s">
        <v>99</v>
      </c>
      <c r="N36" s="101" t="s">
        <v>187</v>
      </c>
      <c r="O36" s="101" t="s">
        <v>44</v>
      </c>
      <c r="P36" s="102"/>
      <c r="Q36" s="102">
        <v>1</v>
      </c>
      <c r="R36" s="102">
        <v>1</v>
      </c>
      <c r="S36" s="102"/>
      <c r="T36" s="102">
        <f t="shared" ref="T36:T50" si="2">P36+Q36+R36+S36</f>
        <v>2</v>
      </c>
      <c r="U36" s="101" t="s">
        <v>368</v>
      </c>
      <c r="V36" s="101" t="s">
        <v>44</v>
      </c>
      <c r="W36" s="102">
        <v>1</v>
      </c>
      <c r="X36" s="102">
        <v>1</v>
      </c>
      <c r="Y36" s="102">
        <v>1</v>
      </c>
    </row>
    <row r="37" spans="1:25" ht="30" customHeight="1" x14ac:dyDescent="0.2">
      <c r="A37" s="114"/>
      <c r="B37" s="96"/>
      <c r="C37" s="96"/>
      <c r="D37" s="97">
        <v>100000000</v>
      </c>
      <c r="E37" s="115"/>
      <c r="F37" s="97">
        <v>100000000</v>
      </c>
      <c r="G37" s="99"/>
      <c r="H37" s="97">
        <v>100000000</v>
      </c>
      <c r="I37" s="99"/>
      <c r="J37" s="97">
        <v>100000000</v>
      </c>
      <c r="K37" s="99"/>
      <c r="L37" s="115"/>
      <c r="M37" s="101" t="s">
        <v>26</v>
      </c>
      <c r="N37" s="101" t="s">
        <v>188</v>
      </c>
      <c r="O37" s="101" t="s">
        <v>44</v>
      </c>
      <c r="P37" s="102">
        <v>1</v>
      </c>
      <c r="Q37" s="102">
        <v>1</v>
      </c>
      <c r="R37" s="102">
        <v>1</v>
      </c>
      <c r="S37" s="102">
        <v>1</v>
      </c>
      <c r="T37" s="102">
        <f t="shared" si="2"/>
        <v>4</v>
      </c>
      <c r="U37" s="101" t="s">
        <v>49</v>
      </c>
      <c r="V37" s="101" t="s">
        <v>44</v>
      </c>
      <c r="W37" s="102">
        <v>40</v>
      </c>
      <c r="X37" s="102">
        <v>60</v>
      </c>
      <c r="Y37" s="102">
        <v>100</v>
      </c>
    </row>
    <row r="38" spans="1:25" ht="30" customHeight="1" x14ac:dyDescent="0.2">
      <c r="A38" s="114"/>
      <c r="B38" s="96"/>
      <c r="C38" s="96"/>
      <c r="D38" s="97">
        <v>100000000</v>
      </c>
      <c r="E38" s="116"/>
      <c r="F38" s="97">
        <v>150000000</v>
      </c>
      <c r="G38" s="99"/>
      <c r="H38" s="97">
        <v>150000000</v>
      </c>
      <c r="I38" s="99"/>
      <c r="J38" s="97">
        <v>150000000</v>
      </c>
      <c r="K38" s="99"/>
      <c r="L38" s="116"/>
      <c r="M38" s="101" t="s">
        <v>369</v>
      </c>
      <c r="N38" s="101" t="s">
        <v>62</v>
      </c>
      <c r="O38" s="101" t="s">
        <v>44</v>
      </c>
      <c r="P38" s="102">
        <v>1</v>
      </c>
      <c r="Q38" s="102">
        <v>1</v>
      </c>
      <c r="R38" s="102">
        <v>1</v>
      </c>
      <c r="S38" s="102">
        <v>1</v>
      </c>
      <c r="T38" s="102">
        <f t="shared" si="2"/>
        <v>4</v>
      </c>
      <c r="U38" s="101" t="s">
        <v>145</v>
      </c>
      <c r="V38" s="101" t="s">
        <v>44</v>
      </c>
      <c r="W38" s="102">
        <v>2</v>
      </c>
      <c r="X38" s="102">
        <v>2</v>
      </c>
      <c r="Y38" s="102">
        <v>4</v>
      </c>
    </row>
    <row r="39" spans="1:25" ht="30" customHeight="1" x14ac:dyDescent="0.2">
      <c r="A39" s="114"/>
      <c r="B39" s="110" t="s">
        <v>9</v>
      </c>
      <c r="C39" s="96" t="s">
        <v>146</v>
      </c>
      <c r="D39" s="97">
        <v>100000000</v>
      </c>
      <c r="E39" s="112">
        <f>SUM(D39:D45)</f>
        <v>350000000</v>
      </c>
      <c r="F39" s="97">
        <v>150000000</v>
      </c>
      <c r="G39" s="99">
        <f>SUM(F39:F45)</f>
        <v>700000000</v>
      </c>
      <c r="H39" s="97">
        <v>150000000</v>
      </c>
      <c r="I39" s="99">
        <f>SUM(H39:H45)</f>
        <v>800000000</v>
      </c>
      <c r="J39" s="97">
        <v>150000000</v>
      </c>
      <c r="K39" s="99">
        <f>SUM(J39:J45)</f>
        <v>900000000</v>
      </c>
      <c r="L39" s="112">
        <f t="shared" si="0"/>
        <v>2750000000</v>
      </c>
      <c r="M39" s="101" t="s">
        <v>102</v>
      </c>
      <c r="N39" s="101" t="s">
        <v>370</v>
      </c>
      <c r="O39" s="101" t="s">
        <v>44</v>
      </c>
      <c r="P39" s="102">
        <v>11</v>
      </c>
      <c r="Q39" s="102">
        <v>16</v>
      </c>
      <c r="R39" s="102">
        <v>11</v>
      </c>
      <c r="S39" s="102">
        <v>12</v>
      </c>
      <c r="T39" s="102">
        <f t="shared" si="2"/>
        <v>50</v>
      </c>
      <c r="U39" s="101" t="s">
        <v>75</v>
      </c>
      <c r="V39" s="101" t="s">
        <v>44</v>
      </c>
      <c r="W39" s="102">
        <v>21</v>
      </c>
      <c r="X39" s="102">
        <v>21</v>
      </c>
      <c r="Y39" s="102">
        <v>21</v>
      </c>
    </row>
    <row r="40" spans="1:25" ht="60" customHeight="1" x14ac:dyDescent="0.2">
      <c r="A40" s="114"/>
      <c r="B40" s="114"/>
      <c r="C40" s="96"/>
      <c r="D40" s="97">
        <v>100000000</v>
      </c>
      <c r="E40" s="115"/>
      <c r="F40" s="97">
        <v>100000000</v>
      </c>
      <c r="G40" s="99"/>
      <c r="H40" s="97">
        <v>100000000</v>
      </c>
      <c r="I40" s="99"/>
      <c r="J40" s="97">
        <v>100000000</v>
      </c>
      <c r="K40" s="99"/>
      <c r="L40" s="115"/>
      <c r="M40" s="101" t="s">
        <v>103</v>
      </c>
      <c r="N40" s="101" t="s">
        <v>189</v>
      </c>
      <c r="O40" s="101" t="s">
        <v>44</v>
      </c>
      <c r="P40" s="102">
        <v>21</v>
      </c>
      <c r="Q40" s="102">
        <v>21</v>
      </c>
      <c r="R40" s="102">
        <v>21</v>
      </c>
      <c r="S40" s="102">
        <v>21</v>
      </c>
      <c r="T40" s="102">
        <f t="shared" si="2"/>
        <v>84</v>
      </c>
      <c r="U40" s="101" t="s">
        <v>75</v>
      </c>
      <c r="V40" s="101" t="s">
        <v>44</v>
      </c>
      <c r="W40" s="102">
        <v>21</v>
      </c>
      <c r="X40" s="102">
        <v>21</v>
      </c>
      <c r="Y40" s="102">
        <v>21</v>
      </c>
    </row>
    <row r="41" spans="1:25" ht="30" customHeight="1" x14ac:dyDescent="0.2">
      <c r="A41" s="114"/>
      <c r="B41" s="114"/>
      <c r="C41" s="96"/>
      <c r="D41" s="97">
        <v>100000000</v>
      </c>
      <c r="E41" s="115"/>
      <c r="F41" s="97">
        <v>100000000</v>
      </c>
      <c r="G41" s="99"/>
      <c r="H41" s="97">
        <v>100000000</v>
      </c>
      <c r="I41" s="99"/>
      <c r="J41" s="97">
        <v>100000000</v>
      </c>
      <c r="K41" s="99"/>
      <c r="L41" s="115"/>
      <c r="M41" s="101" t="s">
        <v>104</v>
      </c>
      <c r="N41" s="101" t="s">
        <v>107</v>
      </c>
      <c r="O41" s="101" t="s">
        <v>44</v>
      </c>
      <c r="P41" s="102">
        <v>1</v>
      </c>
      <c r="Q41" s="102">
        <v>1</v>
      </c>
      <c r="R41" s="102">
        <v>1</v>
      </c>
      <c r="S41" s="102">
        <v>1</v>
      </c>
      <c r="T41" s="102">
        <f t="shared" si="2"/>
        <v>4</v>
      </c>
      <c r="U41" s="101" t="s">
        <v>76</v>
      </c>
      <c r="V41" s="101" t="s">
        <v>44</v>
      </c>
      <c r="W41" s="102">
        <v>10</v>
      </c>
      <c r="X41" s="102">
        <v>20</v>
      </c>
      <c r="Y41" s="102">
        <v>20</v>
      </c>
    </row>
    <row r="42" spans="1:25" ht="30" customHeight="1" x14ac:dyDescent="0.2">
      <c r="A42" s="114"/>
      <c r="B42" s="114"/>
      <c r="C42" s="96"/>
      <c r="D42" s="97">
        <v>0</v>
      </c>
      <c r="E42" s="115"/>
      <c r="F42" s="97">
        <v>50000000</v>
      </c>
      <c r="G42" s="99"/>
      <c r="H42" s="97">
        <v>50000000</v>
      </c>
      <c r="I42" s="99"/>
      <c r="J42" s="97">
        <v>50000000</v>
      </c>
      <c r="K42" s="99"/>
      <c r="L42" s="115"/>
      <c r="M42" s="101" t="s">
        <v>191</v>
      </c>
      <c r="N42" s="101" t="s">
        <v>156</v>
      </c>
      <c r="O42" s="101" t="s">
        <v>44</v>
      </c>
      <c r="P42" s="102"/>
      <c r="Q42" s="102">
        <v>1</v>
      </c>
      <c r="R42" s="102">
        <v>1</v>
      </c>
      <c r="S42" s="102">
        <v>1</v>
      </c>
      <c r="T42" s="102">
        <f t="shared" si="2"/>
        <v>3</v>
      </c>
      <c r="U42" s="101" t="s">
        <v>76</v>
      </c>
      <c r="V42" s="101" t="s">
        <v>44</v>
      </c>
      <c r="W42" s="102">
        <v>10</v>
      </c>
      <c r="X42" s="102">
        <v>20</v>
      </c>
      <c r="Y42" s="102">
        <v>20</v>
      </c>
    </row>
    <row r="43" spans="1:25" ht="30" customHeight="1" x14ac:dyDescent="0.2">
      <c r="A43" s="114"/>
      <c r="B43" s="114"/>
      <c r="C43" s="96"/>
      <c r="D43" s="97">
        <v>50000000</v>
      </c>
      <c r="E43" s="115"/>
      <c r="F43" s="97">
        <v>100000000</v>
      </c>
      <c r="G43" s="99"/>
      <c r="H43" s="97">
        <v>100000000</v>
      </c>
      <c r="I43" s="99"/>
      <c r="J43" s="97">
        <v>100000000</v>
      </c>
      <c r="K43" s="99"/>
      <c r="L43" s="115"/>
      <c r="M43" s="101" t="s">
        <v>28</v>
      </c>
      <c r="N43" s="101" t="s">
        <v>108</v>
      </c>
      <c r="O43" s="101" t="s">
        <v>44</v>
      </c>
      <c r="P43" s="102">
        <v>1</v>
      </c>
      <c r="Q43" s="102">
        <v>1</v>
      </c>
      <c r="R43" s="102">
        <v>1</v>
      </c>
      <c r="S43" s="102">
        <v>1</v>
      </c>
      <c r="T43" s="102">
        <f t="shared" si="2"/>
        <v>4</v>
      </c>
      <c r="U43" s="101" t="s">
        <v>80</v>
      </c>
      <c r="V43" s="101" t="s">
        <v>44</v>
      </c>
      <c r="W43" s="102">
        <v>20</v>
      </c>
      <c r="X43" s="102">
        <v>25</v>
      </c>
      <c r="Y43" s="102">
        <v>25</v>
      </c>
    </row>
    <row r="44" spans="1:25" s="33" customFormat="1" ht="30" customHeight="1" x14ac:dyDescent="0.2">
      <c r="A44" s="114"/>
      <c r="B44" s="114"/>
      <c r="C44" s="96"/>
      <c r="D44" s="97">
        <v>0</v>
      </c>
      <c r="E44" s="115"/>
      <c r="F44" s="97">
        <v>100000000</v>
      </c>
      <c r="G44" s="99"/>
      <c r="H44" s="97">
        <v>100000000</v>
      </c>
      <c r="I44" s="99"/>
      <c r="J44" s="97">
        <v>100000000</v>
      </c>
      <c r="K44" s="99"/>
      <c r="L44" s="115"/>
      <c r="M44" s="101" t="s">
        <v>424</v>
      </c>
      <c r="N44" s="101" t="s">
        <v>77</v>
      </c>
      <c r="O44" s="101" t="s">
        <v>44</v>
      </c>
      <c r="P44" s="102"/>
      <c r="Q44" s="102">
        <v>1</v>
      </c>
      <c r="R44" s="102">
        <v>1</v>
      </c>
      <c r="S44" s="102">
        <v>1</v>
      </c>
      <c r="T44" s="102">
        <f t="shared" si="2"/>
        <v>3</v>
      </c>
      <c r="U44" s="101" t="s">
        <v>80</v>
      </c>
      <c r="V44" s="101" t="s">
        <v>44</v>
      </c>
      <c r="W44" s="102">
        <v>20</v>
      </c>
      <c r="X44" s="102">
        <v>25</v>
      </c>
      <c r="Y44" s="102">
        <v>25</v>
      </c>
    </row>
    <row r="45" spans="1:25" ht="30" customHeight="1" x14ac:dyDescent="0.2">
      <c r="A45" s="86"/>
      <c r="B45" s="86"/>
      <c r="C45" s="96"/>
      <c r="D45" s="97">
        <v>0</v>
      </c>
      <c r="E45" s="116"/>
      <c r="F45" s="97">
        <v>100000000</v>
      </c>
      <c r="G45" s="99"/>
      <c r="H45" s="97">
        <v>200000000</v>
      </c>
      <c r="I45" s="99"/>
      <c r="J45" s="97">
        <v>300000000</v>
      </c>
      <c r="K45" s="99"/>
      <c r="L45" s="116"/>
      <c r="M45" s="101" t="s">
        <v>371</v>
      </c>
      <c r="N45" s="101" t="s">
        <v>106</v>
      </c>
      <c r="O45" s="101" t="s">
        <v>44</v>
      </c>
      <c r="P45" s="102"/>
      <c r="Q45" s="102">
        <v>2</v>
      </c>
      <c r="R45" s="102">
        <v>4</v>
      </c>
      <c r="S45" s="102">
        <v>6</v>
      </c>
      <c r="T45" s="102">
        <f t="shared" si="2"/>
        <v>12</v>
      </c>
      <c r="U45" s="101" t="s">
        <v>190</v>
      </c>
      <c r="V45" s="101" t="s">
        <v>44</v>
      </c>
      <c r="W45" s="102">
        <v>20</v>
      </c>
      <c r="X45" s="102">
        <v>25</v>
      </c>
      <c r="Y45" s="102">
        <v>25</v>
      </c>
    </row>
    <row r="46" spans="1:25" ht="60" customHeight="1" x14ac:dyDescent="0.2">
      <c r="A46" s="110" t="s">
        <v>22</v>
      </c>
      <c r="B46" s="96" t="s">
        <v>12</v>
      </c>
      <c r="C46" s="96" t="s">
        <v>10</v>
      </c>
      <c r="D46" s="97">
        <v>150000000</v>
      </c>
      <c r="E46" s="112">
        <f>SUM(D46:D52)</f>
        <v>1390000000</v>
      </c>
      <c r="F46" s="97">
        <v>220000000</v>
      </c>
      <c r="G46" s="99">
        <f>SUM(F46:F52)</f>
        <v>1600000000</v>
      </c>
      <c r="H46" s="97">
        <v>220000000</v>
      </c>
      <c r="I46" s="99">
        <f>SUM(H46:H52)</f>
        <v>1750000000</v>
      </c>
      <c r="J46" s="97">
        <v>200000000</v>
      </c>
      <c r="K46" s="99">
        <f>SUM(J46:J52)</f>
        <v>1780000000</v>
      </c>
      <c r="L46" s="112">
        <f t="shared" si="0"/>
        <v>6520000000</v>
      </c>
      <c r="M46" s="101" t="s">
        <v>193</v>
      </c>
      <c r="N46" s="101" t="s">
        <v>147</v>
      </c>
      <c r="O46" s="101" t="s">
        <v>44</v>
      </c>
      <c r="P46" s="102">
        <v>4</v>
      </c>
      <c r="Q46" s="102">
        <v>6</v>
      </c>
      <c r="R46" s="102">
        <v>6</v>
      </c>
      <c r="S46" s="102">
        <v>5</v>
      </c>
      <c r="T46" s="102">
        <f t="shared" si="2"/>
        <v>21</v>
      </c>
      <c r="U46" s="101" t="s">
        <v>54</v>
      </c>
      <c r="V46" s="101" t="s">
        <v>44</v>
      </c>
      <c r="W46" s="102">
        <v>10</v>
      </c>
      <c r="X46" s="102">
        <v>11</v>
      </c>
      <c r="Y46" s="102">
        <v>11</v>
      </c>
    </row>
    <row r="47" spans="1:25" ht="45" customHeight="1" x14ac:dyDescent="0.2">
      <c r="A47" s="114"/>
      <c r="B47" s="96"/>
      <c r="C47" s="96"/>
      <c r="D47" s="97">
        <v>170000000</v>
      </c>
      <c r="E47" s="115"/>
      <c r="F47" s="97">
        <v>200000000</v>
      </c>
      <c r="G47" s="99"/>
      <c r="H47" s="97">
        <v>200000000</v>
      </c>
      <c r="I47" s="99"/>
      <c r="J47" s="97">
        <v>200000000</v>
      </c>
      <c r="K47" s="99"/>
      <c r="L47" s="115"/>
      <c r="M47" s="101" t="s">
        <v>409</v>
      </c>
      <c r="N47" s="101" t="s">
        <v>105</v>
      </c>
      <c r="O47" s="101" t="s">
        <v>44</v>
      </c>
      <c r="P47" s="102">
        <v>1</v>
      </c>
      <c r="Q47" s="102">
        <v>1</v>
      </c>
      <c r="R47" s="102">
        <v>1</v>
      </c>
      <c r="S47" s="102">
        <v>1</v>
      </c>
      <c r="T47" s="102">
        <f t="shared" si="2"/>
        <v>4</v>
      </c>
      <c r="U47" s="101" t="s">
        <v>49</v>
      </c>
      <c r="V47" s="101" t="s">
        <v>44</v>
      </c>
      <c r="W47" s="103">
        <v>100000</v>
      </c>
      <c r="X47" s="103">
        <v>100000</v>
      </c>
      <c r="Y47" s="103">
        <v>100000</v>
      </c>
    </row>
    <row r="48" spans="1:25" ht="30" customHeight="1" x14ac:dyDescent="0.2">
      <c r="A48" s="114"/>
      <c r="B48" s="96"/>
      <c r="C48" s="96"/>
      <c r="D48" s="97">
        <v>200000000</v>
      </c>
      <c r="E48" s="115"/>
      <c r="F48" s="97">
        <v>300000000</v>
      </c>
      <c r="G48" s="99"/>
      <c r="H48" s="97">
        <v>350000000</v>
      </c>
      <c r="I48" s="99"/>
      <c r="J48" s="97">
        <v>400000000</v>
      </c>
      <c r="K48" s="99"/>
      <c r="L48" s="115"/>
      <c r="M48" s="101" t="s">
        <v>78</v>
      </c>
      <c r="N48" s="101" t="s">
        <v>192</v>
      </c>
      <c r="O48" s="101" t="s">
        <v>44</v>
      </c>
      <c r="P48" s="102">
        <v>1</v>
      </c>
      <c r="Q48" s="102">
        <v>2</v>
      </c>
      <c r="R48" s="102">
        <v>3</v>
      </c>
      <c r="S48" s="102">
        <v>4</v>
      </c>
      <c r="T48" s="102">
        <f t="shared" si="2"/>
        <v>10</v>
      </c>
      <c r="U48" s="101" t="s">
        <v>49</v>
      </c>
      <c r="V48" s="101" t="s">
        <v>44</v>
      </c>
      <c r="W48" s="102">
        <v>15</v>
      </c>
      <c r="X48" s="102">
        <v>35</v>
      </c>
      <c r="Y48" s="102">
        <v>35</v>
      </c>
    </row>
    <row r="49" spans="1:25" ht="45" customHeight="1" x14ac:dyDescent="0.2">
      <c r="A49" s="114"/>
      <c r="B49" s="96"/>
      <c r="C49" s="96"/>
      <c r="D49" s="97">
        <v>650000000</v>
      </c>
      <c r="E49" s="115"/>
      <c r="F49" s="97">
        <v>600000000</v>
      </c>
      <c r="G49" s="99"/>
      <c r="H49" s="97">
        <v>600000000</v>
      </c>
      <c r="I49" s="99"/>
      <c r="J49" s="97">
        <v>600000000</v>
      </c>
      <c r="K49" s="99"/>
      <c r="L49" s="115"/>
      <c r="M49" s="101" t="s">
        <v>79</v>
      </c>
      <c r="N49" s="101" t="s">
        <v>105</v>
      </c>
      <c r="O49" s="101" t="s">
        <v>44</v>
      </c>
      <c r="P49" s="102">
        <v>1</v>
      </c>
      <c r="Q49" s="102">
        <v>1</v>
      </c>
      <c r="R49" s="102">
        <v>1</v>
      </c>
      <c r="S49" s="102">
        <v>1</v>
      </c>
      <c r="T49" s="102">
        <f t="shared" si="2"/>
        <v>4</v>
      </c>
      <c r="U49" s="101" t="s">
        <v>80</v>
      </c>
      <c r="V49" s="101" t="s">
        <v>44</v>
      </c>
      <c r="W49" s="102">
        <v>5</v>
      </c>
      <c r="X49" s="102">
        <v>10</v>
      </c>
      <c r="Y49" s="102">
        <v>10</v>
      </c>
    </row>
    <row r="50" spans="1:25" ht="45" customHeight="1" x14ac:dyDescent="0.2">
      <c r="A50" s="114"/>
      <c r="B50" s="96"/>
      <c r="C50" s="96"/>
      <c r="D50" s="97">
        <v>120000000</v>
      </c>
      <c r="E50" s="115"/>
      <c r="F50" s="97">
        <v>200000000</v>
      </c>
      <c r="G50" s="99"/>
      <c r="H50" s="97">
        <v>300000000</v>
      </c>
      <c r="I50" s="99"/>
      <c r="J50" s="97">
        <v>300000000</v>
      </c>
      <c r="K50" s="99"/>
      <c r="L50" s="115"/>
      <c r="M50" s="101" t="s">
        <v>194</v>
      </c>
      <c r="N50" s="101" t="s">
        <v>148</v>
      </c>
      <c r="O50" s="101" t="s">
        <v>44</v>
      </c>
      <c r="P50" s="102">
        <v>1</v>
      </c>
      <c r="Q50" s="102">
        <v>2</v>
      </c>
      <c r="R50" s="102">
        <v>4</v>
      </c>
      <c r="S50" s="102">
        <v>4</v>
      </c>
      <c r="T50" s="102">
        <f t="shared" si="2"/>
        <v>11</v>
      </c>
      <c r="U50" s="101" t="s">
        <v>49</v>
      </c>
      <c r="V50" s="101" t="s">
        <v>44</v>
      </c>
      <c r="W50" s="102">
        <v>150</v>
      </c>
      <c r="X50" s="102">
        <v>400</v>
      </c>
      <c r="Y50" s="102">
        <v>400</v>
      </c>
    </row>
    <row r="51" spans="1:25" ht="30" customHeight="1" x14ac:dyDescent="0.2">
      <c r="A51" s="114"/>
      <c r="B51" s="96"/>
      <c r="C51" s="96"/>
      <c r="D51" s="97">
        <v>50000000</v>
      </c>
      <c r="E51" s="115"/>
      <c r="F51" s="97">
        <v>40000000</v>
      </c>
      <c r="G51" s="99"/>
      <c r="H51" s="97">
        <v>40000000</v>
      </c>
      <c r="I51" s="99"/>
      <c r="J51" s="97">
        <v>40000000</v>
      </c>
      <c r="K51" s="99"/>
      <c r="L51" s="115"/>
      <c r="M51" s="101" t="s">
        <v>27</v>
      </c>
      <c r="N51" s="101" t="s">
        <v>149</v>
      </c>
      <c r="O51" s="101" t="s">
        <v>44</v>
      </c>
      <c r="P51" s="102">
        <v>21</v>
      </c>
      <c r="Q51" s="102">
        <v>21</v>
      </c>
      <c r="R51" s="102">
        <v>21</v>
      </c>
      <c r="S51" s="102">
        <v>21</v>
      </c>
      <c r="T51" s="102">
        <v>21</v>
      </c>
      <c r="U51" s="101" t="s">
        <v>399</v>
      </c>
      <c r="V51" s="101" t="s">
        <v>44</v>
      </c>
      <c r="W51" s="102">
        <v>21</v>
      </c>
      <c r="X51" s="102">
        <v>21</v>
      </c>
      <c r="Y51" s="102">
        <v>21</v>
      </c>
    </row>
    <row r="52" spans="1:25" ht="30" customHeight="1" thickBot="1" x14ac:dyDescent="0.25">
      <c r="A52" s="114"/>
      <c r="B52" s="96"/>
      <c r="C52" s="96"/>
      <c r="D52" s="97">
        <v>50000000</v>
      </c>
      <c r="E52" s="122"/>
      <c r="F52" s="97">
        <v>40000000</v>
      </c>
      <c r="G52" s="99"/>
      <c r="H52" s="97">
        <v>40000000</v>
      </c>
      <c r="I52" s="99"/>
      <c r="J52" s="97">
        <v>40000000</v>
      </c>
      <c r="K52" s="99"/>
      <c r="L52" s="115"/>
      <c r="M52" s="101" t="s">
        <v>372</v>
      </c>
      <c r="N52" s="101" t="s">
        <v>150</v>
      </c>
      <c r="O52" s="101" t="s">
        <v>44</v>
      </c>
      <c r="P52" s="102">
        <v>22</v>
      </c>
      <c r="Q52" s="102">
        <v>22</v>
      </c>
      <c r="R52" s="102">
        <v>22</v>
      </c>
      <c r="S52" s="102">
        <v>22</v>
      </c>
      <c r="T52" s="102">
        <v>22</v>
      </c>
      <c r="U52" s="101" t="s">
        <v>399</v>
      </c>
      <c r="V52" s="101" t="s">
        <v>44</v>
      </c>
      <c r="W52" s="102">
        <v>22</v>
      </c>
      <c r="X52" s="102">
        <v>22</v>
      </c>
      <c r="Y52" s="102">
        <v>22</v>
      </c>
    </row>
    <row r="53" spans="1:25" ht="30" customHeight="1" x14ac:dyDescent="0.2">
      <c r="A53" s="114"/>
      <c r="B53" s="110" t="s">
        <v>11</v>
      </c>
      <c r="C53" s="110" t="s">
        <v>111</v>
      </c>
      <c r="D53" s="123">
        <v>1000000000</v>
      </c>
      <c r="E53" s="107">
        <f>SUM(D53:D56)</f>
        <v>1300000000</v>
      </c>
      <c r="F53" s="97">
        <v>0</v>
      </c>
      <c r="G53" s="124">
        <f>SUM(F53:F56)</f>
        <v>150000000</v>
      </c>
      <c r="H53" s="97">
        <v>0</v>
      </c>
      <c r="I53" s="124">
        <f>SUM(H53:H56)</f>
        <v>150000000</v>
      </c>
      <c r="J53" s="97">
        <v>0</v>
      </c>
      <c r="K53" s="125">
        <f>SUM(J53:J56)</f>
        <v>150000000</v>
      </c>
      <c r="L53" s="107">
        <f t="shared" si="0"/>
        <v>1750000000</v>
      </c>
      <c r="M53" s="44" t="s">
        <v>195</v>
      </c>
      <c r="N53" s="101" t="s">
        <v>151</v>
      </c>
      <c r="O53" s="101" t="s">
        <v>44</v>
      </c>
      <c r="P53" s="102">
        <v>1</v>
      </c>
      <c r="Q53" s="102"/>
      <c r="R53" s="102"/>
      <c r="S53" s="102"/>
      <c r="T53" s="102">
        <v>1</v>
      </c>
      <c r="U53" s="101" t="s">
        <v>54</v>
      </c>
      <c r="V53" s="101" t="s">
        <v>44</v>
      </c>
      <c r="W53" s="102">
        <v>21</v>
      </c>
      <c r="X53" s="102">
        <v>21</v>
      </c>
      <c r="Y53" s="102">
        <v>21</v>
      </c>
    </row>
    <row r="54" spans="1:25" s="33" customFormat="1" ht="30" customHeight="1" x14ac:dyDescent="0.2">
      <c r="A54" s="114"/>
      <c r="B54" s="114"/>
      <c r="C54" s="114"/>
      <c r="D54" s="123">
        <v>100000000</v>
      </c>
      <c r="E54" s="91"/>
      <c r="F54" s="97">
        <v>0</v>
      </c>
      <c r="G54" s="126"/>
      <c r="H54" s="97">
        <v>0</v>
      </c>
      <c r="I54" s="126"/>
      <c r="J54" s="97">
        <v>0</v>
      </c>
      <c r="K54" s="127"/>
      <c r="L54" s="91"/>
      <c r="M54" s="44" t="s">
        <v>373</v>
      </c>
      <c r="N54" s="101" t="s">
        <v>152</v>
      </c>
      <c r="O54" s="101" t="s">
        <v>44</v>
      </c>
      <c r="P54" s="102">
        <v>1</v>
      </c>
      <c r="Q54" s="102"/>
      <c r="R54" s="102"/>
      <c r="S54" s="102"/>
      <c r="T54" s="102">
        <v>1</v>
      </c>
      <c r="U54" s="101" t="s">
        <v>54</v>
      </c>
      <c r="V54" s="101" t="s">
        <v>44</v>
      </c>
      <c r="W54" s="102">
        <v>3</v>
      </c>
      <c r="X54" s="102">
        <v>4</v>
      </c>
      <c r="Y54" s="102">
        <v>7</v>
      </c>
    </row>
    <row r="55" spans="1:25" s="33" customFormat="1" ht="30" customHeight="1" x14ac:dyDescent="0.2">
      <c r="A55" s="114"/>
      <c r="B55" s="114"/>
      <c r="C55" s="114"/>
      <c r="D55" s="123">
        <v>100000000</v>
      </c>
      <c r="E55" s="91"/>
      <c r="F55" s="97">
        <v>50000000</v>
      </c>
      <c r="G55" s="126"/>
      <c r="H55" s="97">
        <v>50000000</v>
      </c>
      <c r="I55" s="126"/>
      <c r="J55" s="97">
        <v>50000000</v>
      </c>
      <c r="K55" s="127"/>
      <c r="L55" s="91"/>
      <c r="M55" s="44" t="s">
        <v>109</v>
      </c>
      <c r="N55" s="101" t="s">
        <v>148</v>
      </c>
      <c r="O55" s="101" t="s">
        <v>44</v>
      </c>
      <c r="P55" s="102">
        <v>1</v>
      </c>
      <c r="Q55" s="102">
        <v>1</v>
      </c>
      <c r="R55" s="102">
        <v>1</v>
      </c>
      <c r="S55" s="102">
        <v>1</v>
      </c>
      <c r="T55" s="102">
        <f>P55+Q55+R55+S55</f>
        <v>4</v>
      </c>
      <c r="U55" s="101" t="s">
        <v>54</v>
      </c>
      <c r="V55" s="101" t="s">
        <v>44</v>
      </c>
      <c r="W55" s="102">
        <v>4</v>
      </c>
      <c r="X55" s="102">
        <v>4</v>
      </c>
      <c r="Y55" s="102">
        <v>8</v>
      </c>
    </row>
    <row r="56" spans="1:25" s="33" customFormat="1" ht="30" customHeight="1" thickBot="1" x14ac:dyDescent="0.25">
      <c r="A56" s="86"/>
      <c r="B56" s="86"/>
      <c r="C56" s="86"/>
      <c r="D56" s="123">
        <v>100000000</v>
      </c>
      <c r="E56" s="105"/>
      <c r="F56" s="97">
        <v>100000000</v>
      </c>
      <c r="G56" s="89"/>
      <c r="H56" s="97">
        <v>100000000</v>
      </c>
      <c r="I56" s="89"/>
      <c r="J56" s="97">
        <v>100000000</v>
      </c>
      <c r="K56" s="90"/>
      <c r="L56" s="105"/>
      <c r="M56" s="44" t="s">
        <v>110</v>
      </c>
      <c r="N56" s="101" t="s">
        <v>153</v>
      </c>
      <c r="O56" s="101" t="s">
        <v>44</v>
      </c>
      <c r="P56" s="102">
        <v>1</v>
      </c>
      <c r="Q56" s="102">
        <v>1</v>
      </c>
      <c r="R56" s="102">
        <v>1</v>
      </c>
      <c r="S56" s="102">
        <v>1</v>
      </c>
      <c r="T56" s="102">
        <v>1</v>
      </c>
      <c r="U56" s="101" t="s">
        <v>54</v>
      </c>
      <c r="V56" s="101" t="s">
        <v>44</v>
      </c>
      <c r="W56" s="102">
        <v>3</v>
      </c>
      <c r="X56" s="102">
        <v>4</v>
      </c>
      <c r="Y56" s="102">
        <v>7</v>
      </c>
    </row>
    <row r="57" spans="1:25" s="33" customFormat="1" ht="30" customHeight="1" x14ac:dyDescent="0.2">
      <c r="A57" s="110" t="s">
        <v>41</v>
      </c>
      <c r="B57" s="110" t="s">
        <v>13</v>
      </c>
      <c r="C57" s="110" t="s">
        <v>196</v>
      </c>
      <c r="D57" s="123">
        <v>1700000000</v>
      </c>
      <c r="E57" s="107">
        <f>SUM(D57:D67)</f>
        <v>7700000000</v>
      </c>
      <c r="F57" s="97">
        <v>1200000000</v>
      </c>
      <c r="G57" s="124">
        <f>SUM(F57:F67)</f>
        <v>7500000000</v>
      </c>
      <c r="H57" s="97">
        <v>1200000000</v>
      </c>
      <c r="I57" s="124">
        <f>SUM(H57:H67)</f>
        <v>6920000000</v>
      </c>
      <c r="J57" s="97">
        <v>1200000000</v>
      </c>
      <c r="K57" s="125">
        <f>SUM(J57:J67)</f>
        <v>6450000000</v>
      </c>
      <c r="L57" s="107">
        <f t="shared" si="0"/>
        <v>28570000000</v>
      </c>
      <c r="M57" s="44" t="s">
        <v>202</v>
      </c>
      <c r="N57" s="101" t="s">
        <v>410</v>
      </c>
      <c r="O57" s="101" t="s">
        <v>131</v>
      </c>
      <c r="P57" s="102">
        <v>220</v>
      </c>
      <c r="Q57" s="102">
        <v>155</v>
      </c>
      <c r="R57" s="102">
        <v>150</v>
      </c>
      <c r="S57" s="102">
        <v>150</v>
      </c>
      <c r="T57" s="103">
        <f>P57+Q57+R57+S57</f>
        <v>675</v>
      </c>
      <c r="U57" s="101" t="s">
        <v>374</v>
      </c>
      <c r="V57" s="101" t="s">
        <v>131</v>
      </c>
      <c r="W57" s="102">
        <v>250</v>
      </c>
      <c r="X57" s="102">
        <v>300</v>
      </c>
      <c r="Y57" s="102">
        <f>W57+X57</f>
        <v>550</v>
      </c>
    </row>
    <row r="58" spans="1:25" s="33" customFormat="1" ht="30" customHeight="1" x14ac:dyDescent="0.2">
      <c r="A58" s="114"/>
      <c r="B58" s="114"/>
      <c r="C58" s="114"/>
      <c r="D58" s="123">
        <v>1700000000</v>
      </c>
      <c r="E58" s="91"/>
      <c r="F58" s="97">
        <v>1200000000</v>
      </c>
      <c r="G58" s="126"/>
      <c r="H58" s="97">
        <v>1200000000</v>
      </c>
      <c r="I58" s="126"/>
      <c r="J58" s="97">
        <v>1200000000</v>
      </c>
      <c r="K58" s="127"/>
      <c r="L58" s="91"/>
      <c r="M58" s="44" t="s">
        <v>96</v>
      </c>
      <c r="N58" s="101" t="s">
        <v>410</v>
      </c>
      <c r="O58" s="101" t="s">
        <v>131</v>
      </c>
      <c r="P58" s="102">
        <v>300</v>
      </c>
      <c r="Q58" s="102">
        <v>210</v>
      </c>
      <c r="R58" s="102">
        <v>200</v>
      </c>
      <c r="S58" s="102">
        <v>200</v>
      </c>
      <c r="T58" s="103">
        <f>P58+Q58+R58+S58</f>
        <v>910</v>
      </c>
      <c r="U58" s="101" t="s">
        <v>374</v>
      </c>
      <c r="V58" s="101" t="s">
        <v>131</v>
      </c>
      <c r="W58" s="102">
        <v>300</v>
      </c>
      <c r="X58" s="102">
        <v>400</v>
      </c>
      <c r="Y58" s="102">
        <f>W58+X58</f>
        <v>700</v>
      </c>
    </row>
    <row r="59" spans="1:25" ht="30" customHeight="1" x14ac:dyDescent="0.2">
      <c r="A59" s="114"/>
      <c r="B59" s="114"/>
      <c r="C59" s="114"/>
      <c r="D59" s="123">
        <v>200000000</v>
      </c>
      <c r="E59" s="91"/>
      <c r="F59" s="97">
        <v>0</v>
      </c>
      <c r="G59" s="126"/>
      <c r="H59" s="97">
        <v>0</v>
      </c>
      <c r="I59" s="126"/>
      <c r="J59" s="97">
        <v>0</v>
      </c>
      <c r="K59" s="127"/>
      <c r="L59" s="91"/>
      <c r="M59" s="44" t="s">
        <v>203</v>
      </c>
      <c r="N59" s="101" t="s">
        <v>62</v>
      </c>
      <c r="O59" s="101" t="s">
        <v>44</v>
      </c>
      <c r="P59" s="102">
        <v>1</v>
      </c>
      <c r="Q59" s="102"/>
      <c r="R59" s="102"/>
      <c r="S59" s="102"/>
      <c r="T59" s="102">
        <v>1</v>
      </c>
      <c r="U59" s="101" t="s">
        <v>49</v>
      </c>
      <c r="V59" s="101" t="s">
        <v>44</v>
      </c>
      <c r="W59" s="128">
        <v>50000</v>
      </c>
      <c r="X59" s="128">
        <v>100000</v>
      </c>
      <c r="Y59" s="128">
        <v>100000</v>
      </c>
    </row>
    <row r="60" spans="1:25" s="33" customFormat="1" ht="30" customHeight="1" x14ac:dyDescent="0.2">
      <c r="A60" s="114"/>
      <c r="B60" s="114"/>
      <c r="C60" s="114"/>
      <c r="D60" s="123">
        <v>100000000</v>
      </c>
      <c r="E60" s="91"/>
      <c r="F60" s="97">
        <v>100000000</v>
      </c>
      <c r="G60" s="126"/>
      <c r="H60" s="97">
        <v>100000000</v>
      </c>
      <c r="I60" s="126"/>
      <c r="J60" s="97">
        <v>100000000</v>
      </c>
      <c r="K60" s="127"/>
      <c r="L60" s="91"/>
      <c r="M60" s="44" t="s">
        <v>155</v>
      </c>
      <c r="N60" s="101" t="s">
        <v>105</v>
      </c>
      <c r="O60" s="101" t="s">
        <v>44</v>
      </c>
      <c r="P60" s="102">
        <v>1</v>
      </c>
      <c r="Q60" s="102">
        <v>1</v>
      </c>
      <c r="R60" s="102">
        <v>1</v>
      </c>
      <c r="S60" s="102">
        <v>1</v>
      </c>
      <c r="T60" s="102">
        <v>1</v>
      </c>
      <c r="U60" s="101" t="s">
        <v>54</v>
      </c>
      <c r="V60" s="101" t="s">
        <v>44</v>
      </c>
      <c r="W60" s="102">
        <v>10</v>
      </c>
      <c r="X60" s="102">
        <v>11</v>
      </c>
      <c r="Y60" s="102">
        <f>W60+X60</f>
        <v>21</v>
      </c>
    </row>
    <row r="61" spans="1:25" s="33" customFormat="1" ht="30" customHeight="1" x14ac:dyDescent="0.2">
      <c r="A61" s="114"/>
      <c r="B61" s="114"/>
      <c r="C61" s="114"/>
      <c r="D61" s="123">
        <v>1000000000</v>
      </c>
      <c r="E61" s="129"/>
      <c r="F61" s="97">
        <v>1000000000</v>
      </c>
      <c r="G61" s="126"/>
      <c r="H61" s="97">
        <v>1000000000</v>
      </c>
      <c r="I61" s="126"/>
      <c r="J61" s="97">
        <v>1000000000</v>
      </c>
      <c r="K61" s="127"/>
      <c r="L61" s="91"/>
      <c r="M61" s="44" t="s">
        <v>400</v>
      </c>
      <c r="N61" s="101" t="s">
        <v>201</v>
      </c>
      <c r="O61" s="101" t="s">
        <v>44</v>
      </c>
      <c r="P61" s="102">
        <v>1</v>
      </c>
      <c r="Q61" s="102">
        <v>1</v>
      </c>
      <c r="R61" s="102">
        <v>1</v>
      </c>
      <c r="S61" s="102">
        <v>1</v>
      </c>
      <c r="T61" s="102">
        <v>4</v>
      </c>
      <c r="U61" s="101" t="s">
        <v>54</v>
      </c>
      <c r="V61" s="101" t="s">
        <v>44</v>
      </c>
      <c r="W61" s="102">
        <v>2</v>
      </c>
      <c r="X61" s="102">
        <v>2</v>
      </c>
      <c r="Y61" s="102">
        <f>W61+X61</f>
        <v>4</v>
      </c>
    </row>
    <row r="62" spans="1:25" s="33" customFormat="1" ht="30" customHeight="1" x14ac:dyDescent="0.2">
      <c r="A62" s="114"/>
      <c r="B62" s="114"/>
      <c r="C62" s="114"/>
      <c r="D62" s="123">
        <v>50000000</v>
      </c>
      <c r="E62" s="91"/>
      <c r="F62" s="97">
        <v>50000000</v>
      </c>
      <c r="G62" s="126"/>
      <c r="H62" s="97">
        <v>50000000</v>
      </c>
      <c r="I62" s="126"/>
      <c r="J62" s="97">
        <v>50000000</v>
      </c>
      <c r="K62" s="127"/>
      <c r="L62" s="91"/>
      <c r="M62" s="44" t="s">
        <v>112</v>
      </c>
      <c r="N62" s="101" t="s">
        <v>154</v>
      </c>
      <c r="O62" s="101" t="s">
        <v>44</v>
      </c>
      <c r="P62" s="102">
        <v>1</v>
      </c>
      <c r="Q62" s="102">
        <v>1</v>
      </c>
      <c r="R62" s="102">
        <v>1</v>
      </c>
      <c r="S62" s="102">
        <v>1</v>
      </c>
      <c r="T62" s="102">
        <f t="shared" ref="T62:T73" si="3">P62+Q62+R62+S62</f>
        <v>4</v>
      </c>
      <c r="U62" s="101" t="s">
        <v>54</v>
      </c>
      <c r="V62" s="101" t="s">
        <v>44</v>
      </c>
      <c r="W62" s="102">
        <v>10</v>
      </c>
      <c r="X62" s="102">
        <v>11</v>
      </c>
      <c r="Y62" s="102">
        <f>W62+X62</f>
        <v>21</v>
      </c>
    </row>
    <row r="63" spans="1:25" s="33" customFormat="1" ht="45" customHeight="1" x14ac:dyDescent="0.2">
      <c r="A63" s="114"/>
      <c r="B63" s="114"/>
      <c r="C63" s="114"/>
      <c r="D63" s="123">
        <v>150000000</v>
      </c>
      <c r="E63" s="91"/>
      <c r="F63" s="97">
        <v>270000000</v>
      </c>
      <c r="G63" s="126"/>
      <c r="H63" s="97">
        <v>270000000</v>
      </c>
      <c r="I63" s="126"/>
      <c r="J63" s="97">
        <v>300000000</v>
      </c>
      <c r="K63" s="127"/>
      <c r="L63" s="91"/>
      <c r="M63" s="44" t="s">
        <v>401</v>
      </c>
      <c r="N63" s="101" t="s">
        <v>54</v>
      </c>
      <c r="O63" s="101" t="s">
        <v>44</v>
      </c>
      <c r="P63" s="102">
        <v>2</v>
      </c>
      <c r="Q63" s="102">
        <v>3</v>
      </c>
      <c r="R63" s="102">
        <v>3</v>
      </c>
      <c r="S63" s="102">
        <v>4</v>
      </c>
      <c r="T63" s="102">
        <f t="shared" si="3"/>
        <v>12</v>
      </c>
      <c r="U63" s="101" t="s">
        <v>143</v>
      </c>
      <c r="V63" s="101" t="s">
        <v>44</v>
      </c>
      <c r="W63" s="102">
        <v>5</v>
      </c>
      <c r="X63" s="102">
        <v>7</v>
      </c>
      <c r="Y63" s="102">
        <v>7</v>
      </c>
    </row>
    <row r="64" spans="1:25" ht="30" customHeight="1" x14ac:dyDescent="0.2">
      <c r="A64" s="114"/>
      <c r="B64" s="114"/>
      <c r="C64" s="114"/>
      <c r="D64" s="123">
        <v>800000000</v>
      </c>
      <c r="E64" s="91"/>
      <c r="F64" s="97">
        <v>1400000000</v>
      </c>
      <c r="G64" s="126"/>
      <c r="H64" s="97">
        <v>500000000</v>
      </c>
      <c r="I64" s="126"/>
      <c r="J64" s="97"/>
      <c r="K64" s="127"/>
      <c r="L64" s="91"/>
      <c r="M64" s="44" t="s">
        <v>411</v>
      </c>
      <c r="N64" s="101" t="s">
        <v>63</v>
      </c>
      <c r="O64" s="101" t="s">
        <v>44</v>
      </c>
      <c r="P64" s="102">
        <v>4</v>
      </c>
      <c r="Q64" s="102">
        <v>7</v>
      </c>
      <c r="R64" s="102">
        <v>2</v>
      </c>
      <c r="S64" s="102"/>
      <c r="T64" s="102">
        <f t="shared" si="3"/>
        <v>13</v>
      </c>
      <c r="U64" s="101" t="s">
        <v>54</v>
      </c>
      <c r="V64" s="101" t="s">
        <v>44</v>
      </c>
      <c r="W64" s="102">
        <v>13</v>
      </c>
      <c r="X64" s="102"/>
      <c r="Y64" s="102">
        <f>W64+X64</f>
        <v>13</v>
      </c>
    </row>
    <row r="65" spans="1:25" ht="45" customHeight="1" x14ac:dyDescent="0.2">
      <c r="A65" s="114"/>
      <c r="B65" s="114"/>
      <c r="C65" s="114"/>
      <c r="D65" s="123">
        <v>220000000</v>
      </c>
      <c r="E65" s="91"/>
      <c r="F65" s="123"/>
      <c r="G65" s="126"/>
      <c r="H65" s="123"/>
      <c r="I65" s="126"/>
      <c r="J65" s="123"/>
      <c r="K65" s="127"/>
      <c r="L65" s="91"/>
      <c r="M65" s="44" t="s">
        <v>113</v>
      </c>
      <c r="N65" s="101" t="s">
        <v>114</v>
      </c>
      <c r="O65" s="101" t="s">
        <v>44</v>
      </c>
      <c r="P65" s="102">
        <v>1</v>
      </c>
      <c r="Q65" s="102"/>
      <c r="R65" s="102"/>
      <c r="S65" s="102"/>
      <c r="T65" s="102">
        <f t="shared" si="3"/>
        <v>1</v>
      </c>
      <c r="U65" s="101" t="s">
        <v>54</v>
      </c>
      <c r="V65" s="101" t="s">
        <v>44</v>
      </c>
      <c r="W65" s="102">
        <v>21</v>
      </c>
      <c r="X65" s="102">
        <v>21</v>
      </c>
      <c r="Y65" s="102">
        <v>21</v>
      </c>
    </row>
    <row r="66" spans="1:25" ht="26.25" customHeight="1" x14ac:dyDescent="0.2">
      <c r="A66" s="114"/>
      <c r="B66" s="114"/>
      <c r="C66" s="114"/>
      <c r="D66" s="123">
        <v>780000000</v>
      </c>
      <c r="E66" s="91"/>
      <c r="F66" s="97">
        <v>980000000</v>
      </c>
      <c r="G66" s="126"/>
      <c r="H66" s="97">
        <v>1200000000</v>
      </c>
      <c r="I66" s="126"/>
      <c r="J66" s="97">
        <v>1200000000</v>
      </c>
      <c r="K66" s="127"/>
      <c r="L66" s="91"/>
      <c r="M66" s="44" t="s">
        <v>115</v>
      </c>
      <c r="N66" s="101" t="s">
        <v>207</v>
      </c>
      <c r="O66" s="101" t="s">
        <v>44</v>
      </c>
      <c r="P66" s="102">
        <v>1</v>
      </c>
      <c r="Q66" s="102">
        <v>1</v>
      </c>
      <c r="R66" s="102">
        <v>1</v>
      </c>
      <c r="S66" s="102">
        <v>1</v>
      </c>
      <c r="T66" s="102">
        <f t="shared" si="3"/>
        <v>4</v>
      </c>
      <c r="U66" s="101" t="s">
        <v>54</v>
      </c>
      <c r="V66" s="101" t="s">
        <v>44</v>
      </c>
      <c r="W66" s="102">
        <v>1</v>
      </c>
      <c r="X66" s="102">
        <v>2</v>
      </c>
      <c r="Y66" s="102">
        <v>2</v>
      </c>
    </row>
    <row r="67" spans="1:25" s="33" customFormat="1" ht="26.25" customHeight="1" thickBot="1" x14ac:dyDescent="0.25">
      <c r="A67" s="114"/>
      <c r="B67" s="114"/>
      <c r="C67" s="86"/>
      <c r="D67" s="123">
        <v>1000000000</v>
      </c>
      <c r="E67" s="105"/>
      <c r="F67" s="97">
        <v>1300000000</v>
      </c>
      <c r="G67" s="89"/>
      <c r="H67" s="97">
        <v>1400000000</v>
      </c>
      <c r="I67" s="89"/>
      <c r="J67" s="97">
        <v>1400000000</v>
      </c>
      <c r="K67" s="90"/>
      <c r="L67" s="105"/>
      <c r="M67" s="44" t="s">
        <v>30</v>
      </c>
      <c r="N67" s="101" t="s">
        <v>204</v>
      </c>
      <c r="O67" s="101" t="s">
        <v>44</v>
      </c>
      <c r="P67" s="102">
        <v>4</v>
      </c>
      <c r="Q67" s="102">
        <v>5</v>
      </c>
      <c r="R67" s="102">
        <v>6</v>
      </c>
      <c r="S67" s="102">
        <v>6</v>
      </c>
      <c r="T67" s="102">
        <f t="shared" si="3"/>
        <v>21</v>
      </c>
      <c r="U67" s="101" t="s">
        <v>54</v>
      </c>
      <c r="V67" s="101" t="s">
        <v>44</v>
      </c>
      <c r="W67" s="102">
        <v>9</v>
      </c>
      <c r="X67" s="102">
        <v>12</v>
      </c>
      <c r="Y67" s="102">
        <v>12</v>
      </c>
    </row>
    <row r="68" spans="1:25" s="33" customFormat="1" ht="45" customHeight="1" x14ac:dyDescent="0.2">
      <c r="A68" s="114"/>
      <c r="B68" s="114"/>
      <c r="C68" s="110" t="s">
        <v>197</v>
      </c>
      <c r="D68" s="123">
        <v>100000000</v>
      </c>
      <c r="E68" s="107">
        <f>SUM(D68:D72)</f>
        <v>500000000</v>
      </c>
      <c r="F68" s="97">
        <v>100000000</v>
      </c>
      <c r="G68" s="124">
        <f>SUM(F68:F72)</f>
        <v>500000000</v>
      </c>
      <c r="H68" s="97">
        <v>100000000</v>
      </c>
      <c r="I68" s="124">
        <f>SUM(H68:H72)</f>
        <v>500000000</v>
      </c>
      <c r="J68" s="97">
        <v>100000000</v>
      </c>
      <c r="K68" s="125">
        <f>SUM(J68:J72)</f>
        <v>500000000</v>
      </c>
      <c r="L68" s="107">
        <f t="shared" si="0"/>
        <v>2000000000</v>
      </c>
      <c r="M68" s="44" t="s">
        <v>101</v>
      </c>
      <c r="N68" s="101" t="s">
        <v>206</v>
      </c>
      <c r="O68" s="101" t="s">
        <v>55</v>
      </c>
      <c r="P68" s="102">
        <v>1</v>
      </c>
      <c r="Q68" s="102">
        <v>1</v>
      </c>
      <c r="R68" s="102">
        <v>1</v>
      </c>
      <c r="S68" s="102">
        <v>1</v>
      </c>
      <c r="T68" s="102">
        <f t="shared" si="3"/>
        <v>4</v>
      </c>
      <c r="U68" s="101" t="s">
        <v>74</v>
      </c>
      <c r="V68" s="101" t="s">
        <v>44</v>
      </c>
      <c r="W68" s="102">
        <v>100</v>
      </c>
      <c r="X68" s="102">
        <v>200</v>
      </c>
      <c r="Y68" s="102">
        <f>W68+X68</f>
        <v>300</v>
      </c>
    </row>
    <row r="69" spans="1:25" s="33" customFormat="1" ht="45" customHeight="1" x14ac:dyDescent="0.2">
      <c r="A69" s="114"/>
      <c r="B69" s="114"/>
      <c r="C69" s="114"/>
      <c r="D69" s="123">
        <v>100000000</v>
      </c>
      <c r="E69" s="91"/>
      <c r="F69" s="97">
        <v>100000000</v>
      </c>
      <c r="G69" s="126"/>
      <c r="H69" s="97">
        <v>100000000</v>
      </c>
      <c r="I69" s="126"/>
      <c r="J69" s="97">
        <v>100000000</v>
      </c>
      <c r="K69" s="127"/>
      <c r="L69" s="91"/>
      <c r="M69" s="44" t="s">
        <v>420</v>
      </c>
      <c r="N69" s="101" t="s">
        <v>201</v>
      </c>
      <c r="O69" s="101" t="s">
        <v>55</v>
      </c>
      <c r="P69" s="102">
        <v>1</v>
      </c>
      <c r="Q69" s="102">
        <v>1</v>
      </c>
      <c r="R69" s="102">
        <v>1</v>
      </c>
      <c r="S69" s="102">
        <v>1</v>
      </c>
      <c r="T69" s="102">
        <f t="shared" si="3"/>
        <v>4</v>
      </c>
      <c r="U69" s="101" t="s">
        <v>375</v>
      </c>
      <c r="V69" s="101" t="s">
        <v>44</v>
      </c>
      <c r="W69" s="102">
        <v>100</v>
      </c>
      <c r="X69" s="102">
        <v>200</v>
      </c>
      <c r="Y69" s="102">
        <f>W69+X69</f>
        <v>300</v>
      </c>
    </row>
    <row r="70" spans="1:25" s="33" customFormat="1" ht="30" customHeight="1" x14ac:dyDescent="0.2">
      <c r="A70" s="114"/>
      <c r="B70" s="114"/>
      <c r="C70" s="114"/>
      <c r="D70" s="123">
        <v>100000000</v>
      </c>
      <c r="E70" s="91"/>
      <c r="F70" s="97">
        <v>100000000</v>
      </c>
      <c r="G70" s="126"/>
      <c r="H70" s="97">
        <v>100000000</v>
      </c>
      <c r="I70" s="126"/>
      <c r="J70" s="97">
        <v>100000000</v>
      </c>
      <c r="K70" s="127"/>
      <c r="L70" s="91"/>
      <c r="M70" s="44" t="s">
        <v>100</v>
      </c>
      <c r="N70" s="101" t="s">
        <v>105</v>
      </c>
      <c r="O70" s="101" t="s">
        <v>55</v>
      </c>
      <c r="P70" s="102">
        <v>1</v>
      </c>
      <c r="Q70" s="102">
        <v>1</v>
      </c>
      <c r="R70" s="102">
        <v>1</v>
      </c>
      <c r="S70" s="102">
        <v>1</v>
      </c>
      <c r="T70" s="102">
        <f t="shared" si="3"/>
        <v>4</v>
      </c>
      <c r="U70" s="101" t="s">
        <v>375</v>
      </c>
      <c r="V70" s="101" t="s">
        <v>44</v>
      </c>
      <c r="W70" s="102">
        <v>100</v>
      </c>
      <c r="X70" s="102">
        <v>200</v>
      </c>
      <c r="Y70" s="102">
        <f>W70+X70</f>
        <v>300</v>
      </c>
    </row>
    <row r="71" spans="1:25" s="33" customFormat="1" ht="45" customHeight="1" x14ac:dyDescent="0.2">
      <c r="A71" s="114"/>
      <c r="B71" s="114"/>
      <c r="C71" s="114"/>
      <c r="D71" s="97">
        <v>100000000</v>
      </c>
      <c r="E71" s="91"/>
      <c r="F71" s="97">
        <v>100000000</v>
      </c>
      <c r="G71" s="126"/>
      <c r="H71" s="97">
        <v>100000000</v>
      </c>
      <c r="I71" s="126"/>
      <c r="J71" s="97">
        <v>100000000</v>
      </c>
      <c r="K71" s="127"/>
      <c r="L71" s="91"/>
      <c r="M71" s="44" t="s">
        <v>376</v>
      </c>
      <c r="N71" s="101" t="s">
        <v>205</v>
      </c>
      <c r="O71" s="101" t="s">
        <v>55</v>
      </c>
      <c r="P71" s="102">
        <v>1</v>
      </c>
      <c r="Q71" s="102">
        <v>1</v>
      </c>
      <c r="R71" s="102">
        <v>1</v>
      </c>
      <c r="S71" s="102">
        <v>1</v>
      </c>
      <c r="T71" s="102">
        <f t="shared" si="3"/>
        <v>4</v>
      </c>
      <c r="U71" s="101" t="s">
        <v>74</v>
      </c>
      <c r="V71" s="101" t="s">
        <v>44</v>
      </c>
      <c r="W71" s="102">
        <v>100</v>
      </c>
      <c r="X71" s="102">
        <v>200</v>
      </c>
      <c r="Y71" s="102">
        <f>W71+X71</f>
        <v>300</v>
      </c>
    </row>
    <row r="72" spans="1:25" ht="30" customHeight="1" thickBot="1" x14ac:dyDescent="0.25">
      <c r="A72" s="86"/>
      <c r="B72" s="86"/>
      <c r="C72" s="86"/>
      <c r="D72" s="97">
        <v>100000000</v>
      </c>
      <c r="E72" s="105"/>
      <c r="F72" s="97">
        <v>100000000</v>
      </c>
      <c r="G72" s="89"/>
      <c r="H72" s="97">
        <v>100000000</v>
      </c>
      <c r="I72" s="89"/>
      <c r="J72" s="97">
        <v>100000000</v>
      </c>
      <c r="K72" s="90"/>
      <c r="L72" s="105"/>
      <c r="M72" s="44" t="s">
        <v>402</v>
      </c>
      <c r="N72" s="101" t="s">
        <v>205</v>
      </c>
      <c r="O72" s="101" t="s">
        <v>55</v>
      </c>
      <c r="P72" s="102">
        <v>1</v>
      </c>
      <c r="Q72" s="102">
        <v>1</v>
      </c>
      <c r="R72" s="102">
        <v>1</v>
      </c>
      <c r="S72" s="102">
        <v>1</v>
      </c>
      <c r="T72" s="102">
        <f t="shared" si="3"/>
        <v>4</v>
      </c>
      <c r="U72" s="101" t="s">
        <v>375</v>
      </c>
      <c r="V72" s="101" t="s">
        <v>44</v>
      </c>
      <c r="W72" s="102">
        <v>1</v>
      </c>
      <c r="X72" s="102">
        <v>1</v>
      </c>
      <c r="Y72" s="102">
        <v>1</v>
      </c>
    </row>
    <row r="73" spans="1:25" ht="45" customHeight="1" x14ac:dyDescent="0.2">
      <c r="A73" s="110" t="s">
        <v>23</v>
      </c>
      <c r="B73" s="130" t="s">
        <v>25</v>
      </c>
      <c r="C73" s="96" t="s">
        <v>81</v>
      </c>
      <c r="D73" s="97">
        <v>150000000</v>
      </c>
      <c r="E73" s="115">
        <f>SUM(D73:D79)</f>
        <v>1090000000</v>
      </c>
      <c r="F73" s="97">
        <v>130000000</v>
      </c>
      <c r="G73" s="99">
        <f>SUM(F73:F79)</f>
        <v>1250000000</v>
      </c>
      <c r="H73" s="97">
        <v>180000000</v>
      </c>
      <c r="I73" s="99">
        <f>SUM(H73:H79)</f>
        <v>1480000000</v>
      </c>
      <c r="J73" s="97">
        <v>250000000</v>
      </c>
      <c r="K73" s="100">
        <f>SUM(J73:J79)</f>
        <v>1680000000</v>
      </c>
      <c r="L73" s="107">
        <f t="shared" ref="L73:L94" si="4">(E73+G73+I73+K73)</f>
        <v>5500000000</v>
      </c>
      <c r="M73" s="44" t="s">
        <v>116</v>
      </c>
      <c r="N73" s="101" t="s">
        <v>377</v>
      </c>
      <c r="O73" s="101" t="s">
        <v>44</v>
      </c>
      <c r="P73" s="102">
        <v>4</v>
      </c>
      <c r="Q73" s="102">
        <v>3</v>
      </c>
      <c r="R73" s="102">
        <v>5</v>
      </c>
      <c r="S73" s="102">
        <v>9</v>
      </c>
      <c r="T73" s="102">
        <f t="shared" si="3"/>
        <v>21</v>
      </c>
      <c r="U73" s="101" t="s">
        <v>378</v>
      </c>
      <c r="V73" s="101" t="s">
        <v>44</v>
      </c>
      <c r="W73" s="102">
        <v>7</v>
      </c>
      <c r="X73" s="102">
        <v>14</v>
      </c>
      <c r="Y73" s="102">
        <v>14</v>
      </c>
    </row>
    <row r="74" spans="1:25" ht="30" customHeight="1" x14ac:dyDescent="0.2">
      <c r="A74" s="114"/>
      <c r="B74" s="131"/>
      <c r="C74" s="96"/>
      <c r="D74" s="97">
        <v>160000000</v>
      </c>
      <c r="E74" s="115"/>
      <c r="F74" s="97">
        <v>100000000</v>
      </c>
      <c r="G74" s="99"/>
      <c r="H74" s="97">
        <v>100000000</v>
      </c>
      <c r="I74" s="99"/>
      <c r="J74" s="97">
        <v>150000000</v>
      </c>
      <c r="K74" s="100"/>
      <c r="L74" s="91"/>
      <c r="M74" s="44" t="s">
        <v>117</v>
      </c>
      <c r="N74" s="101" t="s">
        <v>62</v>
      </c>
      <c r="O74" s="101" t="s">
        <v>44</v>
      </c>
      <c r="P74" s="102">
        <v>1</v>
      </c>
      <c r="Q74" s="102">
        <v>1</v>
      </c>
      <c r="R74" s="102">
        <v>1</v>
      </c>
      <c r="S74" s="102">
        <v>2</v>
      </c>
      <c r="T74" s="102">
        <f>P74+Q74+R74+S74</f>
        <v>5</v>
      </c>
      <c r="U74" s="101" t="s">
        <v>209</v>
      </c>
      <c r="V74" s="101" t="s">
        <v>44</v>
      </c>
      <c r="W74" s="102">
        <v>2</v>
      </c>
      <c r="X74" s="102">
        <v>3</v>
      </c>
      <c r="Y74" s="102">
        <v>3</v>
      </c>
    </row>
    <row r="75" spans="1:25" s="33" customFormat="1" ht="45" customHeight="1" x14ac:dyDescent="0.2">
      <c r="A75" s="114"/>
      <c r="B75" s="131"/>
      <c r="C75" s="96"/>
      <c r="D75" s="97">
        <v>150000000</v>
      </c>
      <c r="E75" s="115"/>
      <c r="F75" s="97">
        <v>250000000</v>
      </c>
      <c r="G75" s="99"/>
      <c r="H75" s="97">
        <v>250000000</v>
      </c>
      <c r="I75" s="99"/>
      <c r="J75" s="97">
        <v>250000000</v>
      </c>
      <c r="K75" s="100"/>
      <c r="L75" s="91"/>
      <c r="M75" s="44" t="s">
        <v>210</v>
      </c>
      <c r="N75" s="101" t="s">
        <v>211</v>
      </c>
      <c r="O75" s="101" t="s">
        <v>44</v>
      </c>
      <c r="P75" s="102">
        <v>1</v>
      </c>
      <c r="Q75" s="102">
        <v>1</v>
      </c>
      <c r="R75" s="102">
        <v>1</v>
      </c>
      <c r="S75" s="102">
        <v>1</v>
      </c>
      <c r="T75" s="102">
        <f>P75+Q75+R75+S75</f>
        <v>4</v>
      </c>
      <c r="U75" s="101" t="s">
        <v>209</v>
      </c>
      <c r="V75" s="101" t="s">
        <v>44</v>
      </c>
      <c r="W75" s="102">
        <v>2</v>
      </c>
      <c r="X75" s="102">
        <v>3</v>
      </c>
      <c r="Y75" s="102">
        <v>3</v>
      </c>
    </row>
    <row r="76" spans="1:25" s="33" customFormat="1" ht="30" customHeight="1" x14ac:dyDescent="0.2">
      <c r="A76" s="114"/>
      <c r="B76" s="131"/>
      <c r="C76" s="96"/>
      <c r="D76" s="97">
        <v>200000000</v>
      </c>
      <c r="E76" s="115"/>
      <c r="F76" s="97">
        <v>180000000</v>
      </c>
      <c r="G76" s="99"/>
      <c r="H76" s="97">
        <v>250000000</v>
      </c>
      <c r="I76" s="99"/>
      <c r="J76" s="97">
        <v>300000000</v>
      </c>
      <c r="K76" s="100"/>
      <c r="L76" s="91"/>
      <c r="M76" s="44" t="s">
        <v>379</v>
      </c>
      <c r="N76" s="101" t="s">
        <v>65</v>
      </c>
      <c r="O76" s="101" t="s">
        <v>44</v>
      </c>
      <c r="P76" s="102">
        <v>15</v>
      </c>
      <c r="Q76" s="102">
        <v>12</v>
      </c>
      <c r="R76" s="102">
        <v>17</v>
      </c>
      <c r="S76" s="102">
        <v>21</v>
      </c>
      <c r="T76" s="102">
        <f>S76</f>
        <v>21</v>
      </c>
      <c r="U76" s="101" t="s">
        <v>218</v>
      </c>
      <c r="V76" s="101" t="s">
        <v>44</v>
      </c>
      <c r="W76" s="102">
        <v>15</v>
      </c>
      <c r="X76" s="102">
        <v>21</v>
      </c>
      <c r="Y76" s="102">
        <v>21</v>
      </c>
    </row>
    <row r="77" spans="1:25" ht="45" customHeight="1" x14ac:dyDescent="0.2">
      <c r="A77" s="114"/>
      <c r="B77" s="131"/>
      <c r="C77" s="96"/>
      <c r="D77" s="97">
        <v>150000000</v>
      </c>
      <c r="E77" s="115"/>
      <c r="F77" s="97">
        <v>300000000</v>
      </c>
      <c r="G77" s="99"/>
      <c r="H77" s="97">
        <v>300000000</v>
      </c>
      <c r="I77" s="99"/>
      <c r="J77" s="97">
        <v>300000000</v>
      </c>
      <c r="K77" s="100"/>
      <c r="L77" s="91"/>
      <c r="M77" s="44" t="s">
        <v>212</v>
      </c>
      <c r="N77" s="101" t="s">
        <v>62</v>
      </c>
      <c r="O77" s="101" t="s">
        <v>44</v>
      </c>
      <c r="P77" s="102">
        <v>1</v>
      </c>
      <c r="Q77" s="102">
        <v>1</v>
      </c>
      <c r="R77" s="102">
        <v>1</v>
      </c>
      <c r="S77" s="102">
        <v>1</v>
      </c>
      <c r="T77" s="102">
        <f t="shared" ref="T77:T89" si="5">P77+Q77+R77+S77</f>
        <v>4</v>
      </c>
      <c r="U77" s="101" t="s">
        <v>213</v>
      </c>
      <c r="V77" s="101" t="s">
        <v>44</v>
      </c>
      <c r="W77" s="102">
        <v>100</v>
      </c>
      <c r="X77" s="102">
        <v>100</v>
      </c>
      <c r="Y77" s="102">
        <v>200</v>
      </c>
    </row>
    <row r="78" spans="1:25" ht="30" customHeight="1" x14ac:dyDescent="0.2">
      <c r="A78" s="114"/>
      <c r="B78" s="131"/>
      <c r="C78" s="96"/>
      <c r="D78" s="97">
        <v>100000000</v>
      </c>
      <c r="E78" s="115"/>
      <c r="F78" s="97">
        <v>100000000</v>
      </c>
      <c r="G78" s="99"/>
      <c r="H78" s="97">
        <v>100000000</v>
      </c>
      <c r="I78" s="99"/>
      <c r="J78" s="97">
        <v>100000000</v>
      </c>
      <c r="K78" s="100"/>
      <c r="L78" s="91"/>
      <c r="M78" s="44" t="s">
        <v>118</v>
      </c>
      <c r="N78" s="101" t="s">
        <v>66</v>
      </c>
      <c r="O78" s="101" t="s">
        <v>44</v>
      </c>
      <c r="P78" s="102">
        <v>4</v>
      </c>
      <c r="Q78" s="102">
        <v>4</v>
      </c>
      <c r="R78" s="102">
        <v>4</v>
      </c>
      <c r="S78" s="102">
        <v>4</v>
      </c>
      <c r="T78" s="102">
        <f t="shared" si="5"/>
        <v>16</v>
      </c>
      <c r="U78" s="101" t="s">
        <v>214</v>
      </c>
      <c r="V78" s="101" t="s">
        <v>44</v>
      </c>
      <c r="W78" s="102">
        <v>8</v>
      </c>
      <c r="X78" s="102">
        <v>8</v>
      </c>
      <c r="Y78" s="102">
        <v>16</v>
      </c>
    </row>
    <row r="79" spans="1:25" ht="30" customHeight="1" thickBot="1" x14ac:dyDescent="0.25">
      <c r="A79" s="114"/>
      <c r="B79" s="131"/>
      <c r="C79" s="96"/>
      <c r="D79" s="97">
        <v>180000000</v>
      </c>
      <c r="E79" s="116"/>
      <c r="F79" s="97">
        <v>190000000</v>
      </c>
      <c r="G79" s="99"/>
      <c r="H79" s="97">
        <v>300000000</v>
      </c>
      <c r="I79" s="99"/>
      <c r="J79" s="97">
        <v>330000000</v>
      </c>
      <c r="K79" s="100"/>
      <c r="L79" s="105"/>
      <c r="M79" s="44" t="s">
        <v>215</v>
      </c>
      <c r="N79" s="101" t="s">
        <v>217</v>
      </c>
      <c r="O79" s="101" t="s">
        <v>44</v>
      </c>
      <c r="P79" s="102">
        <v>5</v>
      </c>
      <c r="Q79" s="102">
        <v>3</v>
      </c>
      <c r="R79" s="102">
        <v>6</v>
      </c>
      <c r="S79" s="102">
        <v>7</v>
      </c>
      <c r="T79" s="102">
        <f t="shared" si="5"/>
        <v>21</v>
      </c>
      <c r="U79" s="101" t="s">
        <v>216</v>
      </c>
      <c r="V79" s="101" t="s">
        <v>44</v>
      </c>
      <c r="W79" s="102">
        <v>8</v>
      </c>
      <c r="X79" s="102">
        <v>13</v>
      </c>
      <c r="Y79" s="102">
        <v>21</v>
      </c>
    </row>
    <row r="80" spans="1:25" s="33" customFormat="1" ht="30" customHeight="1" x14ac:dyDescent="0.2">
      <c r="A80" s="114"/>
      <c r="B80" s="131"/>
      <c r="C80" s="96" t="s">
        <v>357</v>
      </c>
      <c r="D80" s="97">
        <v>180000000</v>
      </c>
      <c r="E80" s="112">
        <f>SUM(D80:D84)</f>
        <v>850000000</v>
      </c>
      <c r="F80" s="97">
        <v>180000000</v>
      </c>
      <c r="G80" s="99">
        <f>SUM(F80:F84)</f>
        <v>940000000</v>
      </c>
      <c r="H80" s="97">
        <v>300000000</v>
      </c>
      <c r="I80" s="99">
        <f>SUM(H80:H84)</f>
        <v>1110000000</v>
      </c>
      <c r="J80" s="97">
        <v>300000000</v>
      </c>
      <c r="K80" s="100">
        <f>SUM(J80:J84)</f>
        <v>1110000000</v>
      </c>
      <c r="L80" s="107">
        <f t="shared" si="4"/>
        <v>4010000000</v>
      </c>
      <c r="M80" s="44" t="s">
        <v>220</v>
      </c>
      <c r="N80" s="101" t="s">
        <v>221</v>
      </c>
      <c r="O80" s="101" t="s">
        <v>44</v>
      </c>
      <c r="P80" s="102">
        <v>5</v>
      </c>
      <c r="Q80" s="102">
        <v>5</v>
      </c>
      <c r="R80" s="102">
        <v>10</v>
      </c>
      <c r="S80" s="102">
        <v>10</v>
      </c>
      <c r="T80" s="102">
        <f t="shared" si="5"/>
        <v>30</v>
      </c>
      <c r="U80" s="101" t="s">
        <v>222</v>
      </c>
      <c r="V80" s="101" t="s">
        <v>44</v>
      </c>
      <c r="W80" s="102">
        <v>5</v>
      </c>
      <c r="X80" s="102">
        <v>20</v>
      </c>
      <c r="Y80" s="102">
        <v>25</v>
      </c>
    </row>
    <row r="81" spans="1:25" s="33" customFormat="1" ht="45" customHeight="1" x14ac:dyDescent="0.2">
      <c r="A81" s="114"/>
      <c r="B81" s="131"/>
      <c r="C81" s="96"/>
      <c r="D81" s="97">
        <v>300000000</v>
      </c>
      <c r="E81" s="115"/>
      <c r="F81" s="97">
        <v>350000000</v>
      </c>
      <c r="G81" s="99"/>
      <c r="H81" s="97">
        <v>350000000</v>
      </c>
      <c r="I81" s="99"/>
      <c r="J81" s="97">
        <v>350000000</v>
      </c>
      <c r="K81" s="100"/>
      <c r="L81" s="91"/>
      <c r="M81" s="44" t="s">
        <v>380</v>
      </c>
      <c r="N81" s="101" t="s">
        <v>62</v>
      </c>
      <c r="O81" s="101" t="s">
        <v>44</v>
      </c>
      <c r="P81" s="102">
        <v>1</v>
      </c>
      <c r="Q81" s="102">
        <v>1</v>
      </c>
      <c r="R81" s="102">
        <v>1</v>
      </c>
      <c r="S81" s="102">
        <v>1</v>
      </c>
      <c r="T81" s="102">
        <f t="shared" si="5"/>
        <v>4</v>
      </c>
      <c r="U81" s="132" t="s">
        <v>223</v>
      </c>
      <c r="V81" s="101" t="s">
        <v>44</v>
      </c>
      <c r="W81" s="102">
        <v>400</v>
      </c>
      <c r="X81" s="102">
        <v>600</v>
      </c>
      <c r="Y81" s="102">
        <v>1000</v>
      </c>
    </row>
    <row r="82" spans="1:25" s="33" customFormat="1" ht="30" customHeight="1" x14ac:dyDescent="0.2">
      <c r="A82" s="114"/>
      <c r="B82" s="131"/>
      <c r="C82" s="96"/>
      <c r="D82" s="97">
        <v>110000000</v>
      </c>
      <c r="E82" s="115"/>
      <c r="F82" s="97">
        <v>150000000</v>
      </c>
      <c r="G82" s="99"/>
      <c r="H82" s="97">
        <v>150000000</v>
      </c>
      <c r="I82" s="99"/>
      <c r="J82" s="97">
        <v>150000000</v>
      </c>
      <c r="K82" s="100"/>
      <c r="L82" s="91"/>
      <c r="M82" s="44" t="s">
        <v>224</v>
      </c>
      <c r="N82" s="101" t="s">
        <v>62</v>
      </c>
      <c r="O82" s="101" t="s">
        <v>44</v>
      </c>
      <c r="P82" s="102">
        <v>1</v>
      </c>
      <c r="Q82" s="102">
        <v>1</v>
      </c>
      <c r="R82" s="102">
        <v>1</v>
      </c>
      <c r="S82" s="102">
        <v>1</v>
      </c>
      <c r="T82" s="102">
        <f t="shared" si="5"/>
        <v>4</v>
      </c>
      <c r="U82" s="132" t="s">
        <v>223</v>
      </c>
      <c r="V82" s="101" t="s">
        <v>44</v>
      </c>
      <c r="W82" s="102">
        <v>100</v>
      </c>
      <c r="X82" s="102">
        <v>100</v>
      </c>
      <c r="Y82" s="102">
        <v>200</v>
      </c>
    </row>
    <row r="83" spans="1:25" s="33" customFormat="1" ht="30" customHeight="1" x14ac:dyDescent="0.2">
      <c r="A83" s="114"/>
      <c r="B83" s="131"/>
      <c r="C83" s="96"/>
      <c r="D83" s="97">
        <v>110000000</v>
      </c>
      <c r="E83" s="115"/>
      <c r="F83" s="97">
        <v>110000000</v>
      </c>
      <c r="G83" s="99"/>
      <c r="H83" s="97">
        <v>110000000</v>
      </c>
      <c r="I83" s="99"/>
      <c r="J83" s="97">
        <v>110000000</v>
      </c>
      <c r="K83" s="100"/>
      <c r="L83" s="91"/>
      <c r="M83" s="44" t="s">
        <v>225</v>
      </c>
      <c r="N83" s="101" t="s">
        <v>62</v>
      </c>
      <c r="O83" s="101" t="s">
        <v>44</v>
      </c>
      <c r="P83" s="102">
        <v>1</v>
      </c>
      <c r="Q83" s="102">
        <v>1</v>
      </c>
      <c r="R83" s="102">
        <v>1</v>
      </c>
      <c r="S83" s="102">
        <v>1</v>
      </c>
      <c r="T83" s="102">
        <f t="shared" si="5"/>
        <v>4</v>
      </c>
      <c r="U83" s="132" t="s">
        <v>223</v>
      </c>
      <c r="V83" s="101" t="s">
        <v>44</v>
      </c>
      <c r="W83" s="102">
        <v>300</v>
      </c>
      <c r="X83" s="102">
        <v>400</v>
      </c>
      <c r="Y83" s="102">
        <v>700</v>
      </c>
    </row>
    <row r="84" spans="1:25" s="33" customFormat="1" ht="45" customHeight="1" thickBot="1" x14ac:dyDescent="0.25">
      <c r="A84" s="114"/>
      <c r="B84" s="131"/>
      <c r="C84" s="96"/>
      <c r="D84" s="97">
        <v>150000000</v>
      </c>
      <c r="E84" s="116"/>
      <c r="F84" s="97">
        <v>150000000</v>
      </c>
      <c r="G84" s="99"/>
      <c r="H84" s="97">
        <v>200000000</v>
      </c>
      <c r="I84" s="99"/>
      <c r="J84" s="97">
        <v>200000000</v>
      </c>
      <c r="K84" s="100"/>
      <c r="L84" s="105"/>
      <c r="M84" s="44" t="s">
        <v>226</v>
      </c>
      <c r="N84" s="101" t="s">
        <v>62</v>
      </c>
      <c r="O84" s="101" t="s">
        <v>44</v>
      </c>
      <c r="P84" s="102">
        <v>1</v>
      </c>
      <c r="Q84" s="102">
        <v>1</v>
      </c>
      <c r="R84" s="102">
        <v>1</v>
      </c>
      <c r="S84" s="102">
        <v>1</v>
      </c>
      <c r="T84" s="102">
        <f t="shared" si="5"/>
        <v>4</v>
      </c>
      <c r="U84" s="101" t="s">
        <v>381</v>
      </c>
      <c r="V84" s="101" t="s">
        <v>44</v>
      </c>
      <c r="W84" s="102">
        <v>30</v>
      </c>
      <c r="X84" s="102">
        <v>30</v>
      </c>
      <c r="Y84" s="102">
        <v>60</v>
      </c>
    </row>
    <row r="85" spans="1:25" ht="25.5" x14ac:dyDescent="0.2">
      <c r="A85" s="114"/>
      <c r="B85" s="131"/>
      <c r="C85" s="96" t="s">
        <v>67</v>
      </c>
      <c r="D85" s="97">
        <v>120000000</v>
      </c>
      <c r="E85" s="112">
        <f>SUM(D85:D90)</f>
        <v>830000000</v>
      </c>
      <c r="F85" s="97">
        <v>120000000</v>
      </c>
      <c r="G85" s="99">
        <f>SUM(F85:F90)</f>
        <v>990000000</v>
      </c>
      <c r="H85" s="97">
        <v>250000000</v>
      </c>
      <c r="I85" s="99">
        <f>SUM(H85:H90)</f>
        <v>1370000000</v>
      </c>
      <c r="J85" s="97">
        <v>300000000</v>
      </c>
      <c r="K85" s="100">
        <f>SUM(J85:J90)</f>
        <v>1420000000</v>
      </c>
      <c r="L85" s="107">
        <f t="shared" si="4"/>
        <v>4610000000</v>
      </c>
      <c r="M85" s="44" t="s">
        <v>227</v>
      </c>
      <c r="N85" s="101" t="s">
        <v>228</v>
      </c>
      <c r="O85" s="101" t="s">
        <v>44</v>
      </c>
      <c r="P85" s="102">
        <v>3</v>
      </c>
      <c r="Q85" s="102">
        <v>3</v>
      </c>
      <c r="R85" s="102">
        <v>7</v>
      </c>
      <c r="S85" s="102">
        <v>8</v>
      </c>
      <c r="T85" s="102">
        <f t="shared" si="5"/>
        <v>21</v>
      </c>
      <c r="U85" s="101" t="s">
        <v>54</v>
      </c>
      <c r="V85" s="101" t="s">
        <v>44</v>
      </c>
      <c r="W85" s="102">
        <v>6</v>
      </c>
      <c r="X85" s="102">
        <v>15</v>
      </c>
      <c r="Y85" s="102">
        <v>21</v>
      </c>
    </row>
    <row r="86" spans="1:25" ht="30" customHeight="1" x14ac:dyDescent="0.2">
      <c r="A86" s="114"/>
      <c r="B86" s="131"/>
      <c r="C86" s="96"/>
      <c r="D86" s="97">
        <v>120000000</v>
      </c>
      <c r="E86" s="115"/>
      <c r="F86" s="97">
        <v>120000000</v>
      </c>
      <c r="G86" s="99"/>
      <c r="H86" s="97">
        <v>120000000</v>
      </c>
      <c r="I86" s="99"/>
      <c r="J86" s="97">
        <v>120000000</v>
      </c>
      <c r="K86" s="100"/>
      <c r="L86" s="91"/>
      <c r="M86" s="44" t="s">
        <v>68</v>
      </c>
      <c r="N86" s="101" t="s">
        <v>229</v>
      </c>
      <c r="O86" s="101" t="s">
        <v>44</v>
      </c>
      <c r="P86" s="102">
        <v>5</v>
      </c>
      <c r="Q86" s="102">
        <v>5</v>
      </c>
      <c r="R86" s="102">
        <v>5</v>
      </c>
      <c r="S86" s="102">
        <v>5</v>
      </c>
      <c r="T86" s="102">
        <f t="shared" si="5"/>
        <v>20</v>
      </c>
      <c r="U86" s="101" t="s">
        <v>214</v>
      </c>
      <c r="V86" s="101" t="s">
        <v>44</v>
      </c>
      <c r="W86" s="102">
        <f>P86+Q86</f>
        <v>10</v>
      </c>
      <c r="X86" s="102">
        <f>R86+S86</f>
        <v>10</v>
      </c>
      <c r="Y86" s="102">
        <f>W86+X86</f>
        <v>20</v>
      </c>
    </row>
    <row r="87" spans="1:25" ht="30" customHeight="1" x14ac:dyDescent="0.2">
      <c r="A87" s="114"/>
      <c r="B87" s="131"/>
      <c r="C87" s="96"/>
      <c r="D87" s="97">
        <v>200000000</v>
      </c>
      <c r="E87" s="115"/>
      <c r="F87" s="97">
        <v>200000000</v>
      </c>
      <c r="G87" s="99"/>
      <c r="H87" s="97">
        <v>300000000</v>
      </c>
      <c r="I87" s="99"/>
      <c r="J87" s="97">
        <v>300000000</v>
      </c>
      <c r="K87" s="100"/>
      <c r="L87" s="91"/>
      <c r="M87" s="44" t="s">
        <v>119</v>
      </c>
      <c r="N87" s="101" t="s">
        <v>230</v>
      </c>
      <c r="O87" s="101" t="s">
        <v>44</v>
      </c>
      <c r="P87" s="102">
        <v>3</v>
      </c>
      <c r="Q87" s="102">
        <v>3</v>
      </c>
      <c r="R87" s="102">
        <v>5</v>
      </c>
      <c r="S87" s="102">
        <v>5</v>
      </c>
      <c r="T87" s="102">
        <f t="shared" si="5"/>
        <v>16</v>
      </c>
      <c r="U87" s="101" t="s">
        <v>231</v>
      </c>
      <c r="V87" s="101" t="s">
        <v>44</v>
      </c>
      <c r="W87" s="102">
        <f>P87+Q87</f>
        <v>6</v>
      </c>
      <c r="X87" s="102">
        <f>R87+S87</f>
        <v>10</v>
      </c>
      <c r="Y87" s="102">
        <f>W87+X87</f>
        <v>16</v>
      </c>
    </row>
    <row r="88" spans="1:25" ht="25.5" x14ac:dyDescent="0.2">
      <c r="A88" s="114"/>
      <c r="B88" s="131"/>
      <c r="C88" s="96"/>
      <c r="D88" s="97">
        <v>220000000</v>
      </c>
      <c r="E88" s="115"/>
      <c r="F88" s="97">
        <v>220000000</v>
      </c>
      <c r="G88" s="99"/>
      <c r="H88" s="97">
        <v>350000000</v>
      </c>
      <c r="I88" s="99"/>
      <c r="J88" s="97">
        <v>350000000</v>
      </c>
      <c r="K88" s="100"/>
      <c r="L88" s="91"/>
      <c r="M88" s="44" t="s">
        <v>120</v>
      </c>
      <c r="N88" s="101" t="s">
        <v>232</v>
      </c>
      <c r="O88" s="101" t="s">
        <v>44</v>
      </c>
      <c r="P88" s="102">
        <v>2</v>
      </c>
      <c r="Q88" s="102">
        <v>2</v>
      </c>
      <c r="R88" s="102">
        <v>5</v>
      </c>
      <c r="S88" s="102">
        <v>5</v>
      </c>
      <c r="T88" s="102">
        <f t="shared" si="5"/>
        <v>14</v>
      </c>
      <c r="U88" s="101" t="s">
        <v>233</v>
      </c>
      <c r="V88" s="101" t="s">
        <v>44</v>
      </c>
      <c r="W88" s="102">
        <f>P88+Q88</f>
        <v>4</v>
      </c>
      <c r="X88" s="102">
        <f>R88+S88</f>
        <v>10</v>
      </c>
      <c r="Y88" s="102">
        <f>W88+X88</f>
        <v>14</v>
      </c>
    </row>
    <row r="89" spans="1:25" ht="25.5" x14ac:dyDescent="0.2">
      <c r="A89" s="114"/>
      <c r="B89" s="131"/>
      <c r="C89" s="96"/>
      <c r="D89" s="97">
        <v>170000000</v>
      </c>
      <c r="E89" s="115"/>
      <c r="F89" s="97">
        <v>230000000</v>
      </c>
      <c r="G89" s="99"/>
      <c r="H89" s="97">
        <v>250000000</v>
      </c>
      <c r="I89" s="99"/>
      <c r="J89" s="97">
        <v>250000000</v>
      </c>
      <c r="K89" s="100"/>
      <c r="L89" s="91"/>
      <c r="M89" s="44" t="s">
        <v>121</v>
      </c>
      <c r="N89" s="101" t="s">
        <v>234</v>
      </c>
      <c r="O89" s="101" t="s">
        <v>44</v>
      </c>
      <c r="P89" s="102">
        <v>2</v>
      </c>
      <c r="Q89" s="102">
        <v>2</v>
      </c>
      <c r="R89" s="102">
        <v>5</v>
      </c>
      <c r="S89" s="102">
        <v>5</v>
      </c>
      <c r="T89" s="102">
        <f t="shared" si="5"/>
        <v>14</v>
      </c>
      <c r="U89" s="101" t="s">
        <v>235</v>
      </c>
      <c r="V89" s="101" t="s">
        <v>44</v>
      </c>
      <c r="W89" s="102">
        <f>P89+Q89</f>
        <v>4</v>
      </c>
      <c r="X89" s="102">
        <f>R89+S89</f>
        <v>10</v>
      </c>
      <c r="Y89" s="102">
        <f>W89+X89</f>
        <v>14</v>
      </c>
    </row>
    <row r="90" spans="1:25" ht="26.25" thickBot="1" x14ac:dyDescent="0.25">
      <c r="A90" s="114"/>
      <c r="B90" s="133"/>
      <c r="C90" s="96"/>
      <c r="D90" s="97">
        <v>0</v>
      </c>
      <c r="E90" s="116"/>
      <c r="F90" s="97">
        <v>100000000</v>
      </c>
      <c r="G90" s="99"/>
      <c r="H90" s="97">
        <v>100000000</v>
      </c>
      <c r="I90" s="99"/>
      <c r="J90" s="97">
        <v>100000000</v>
      </c>
      <c r="K90" s="100"/>
      <c r="L90" s="105"/>
      <c r="M90" s="44" t="s">
        <v>382</v>
      </c>
      <c r="N90" s="101" t="s">
        <v>236</v>
      </c>
      <c r="O90" s="101" t="s">
        <v>44</v>
      </c>
      <c r="P90" s="102"/>
      <c r="Q90" s="102">
        <v>1</v>
      </c>
      <c r="R90" s="102">
        <v>1</v>
      </c>
      <c r="S90" s="102">
        <v>1</v>
      </c>
      <c r="T90" s="102">
        <v>1</v>
      </c>
      <c r="U90" s="101" t="s">
        <v>237</v>
      </c>
      <c r="V90" s="101" t="s">
        <v>44</v>
      </c>
      <c r="W90" s="102">
        <v>1</v>
      </c>
      <c r="X90" s="102"/>
      <c r="Y90" s="102">
        <v>1</v>
      </c>
    </row>
    <row r="91" spans="1:25" s="33" customFormat="1" ht="45" customHeight="1" x14ac:dyDescent="0.2">
      <c r="A91" s="114"/>
      <c r="B91" s="110" t="s">
        <v>14</v>
      </c>
      <c r="C91" s="134" t="s">
        <v>198</v>
      </c>
      <c r="D91" s="97">
        <v>130000000</v>
      </c>
      <c r="E91" s="112">
        <f>SUM(D91:D93)</f>
        <v>310000000</v>
      </c>
      <c r="F91" s="97">
        <v>200000000</v>
      </c>
      <c r="G91" s="99">
        <f>SUM(F91)</f>
        <v>200000000</v>
      </c>
      <c r="H91" s="97">
        <v>200000000</v>
      </c>
      <c r="I91" s="99">
        <f>SUM(H91:H93)</f>
        <v>700000000</v>
      </c>
      <c r="J91" s="97">
        <v>200000000</v>
      </c>
      <c r="K91" s="100">
        <f>SUM(J91:J93)</f>
        <v>200000000</v>
      </c>
      <c r="L91" s="107">
        <f t="shared" si="4"/>
        <v>1410000000</v>
      </c>
      <c r="M91" s="44" t="s">
        <v>53</v>
      </c>
      <c r="N91" s="101" t="s">
        <v>56</v>
      </c>
      <c r="O91" s="101" t="s">
        <v>44</v>
      </c>
      <c r="P91" s="102">
        <v>21</v>
      </c>
      <c r="Q91" s="102">
        <v>21</v>
      </c>
      <c r="R91" s="102">
        <v>21</v>
      </c>
      <c r="S91" s="102">
        <v>21</v>
      </c>
      <c r="T91" s="102">
        <f>S91</f>
        <v>21</v>
      </c>
      <c r="U91" s="101" t="s">
        <v>49</v>
      </c>
      <c r="V91" s="101" t="s">
        <v>44</v>
      </c>
      <c r="W91" s="102">
        <v>400</v>
      </c>
      <c r="X91" s="102">
        <v>800</v>
      </c>
      <c r="Y91" s="102">
        <v>800</v>
      </c>
    </row>
    <row r="92" spans="1:25" s="33" customFormat="1" ht="30" customHeight="1" x14ac:dyDescent="0.2">
      <c r="A92" s="114"/>
      <c r="B92" s="114"/>
      <c r="C92" s="134"/>
      <c r="D92" s="97">
        <v>0</v>
      </c>
      <c r="E92" s="115"/>
      <c r="F92" s="97">
        <v>0</v>
      </c>
      <c r="G92" s="99"/>
      <c r="H92" s="97">
        <v>500000000</v>
      </c>
      <c r="I92" s="99"/>
      <c r="J92" s="97">
        <v>0</v>
      </c>
      <c r="K92" s="100"/>
      <c r="L92" s="91"/>
      <c r="M92" s="44" t="s">
        <v>29</v>
      </c>
      <c r="N92" s="101" t="s">
        <v>57</v>
      </c>
      <c r="O92" s="101" t="s">
        <v>58</v>
      </c>
      <c r="P92" s="102"/>
      <c r="Q92" s="102"/>
      <c r="R92" s="102">
        <v>1</v>
      </c>
      <c r="S92" s="102"/>
      <c r="T92" s="102">
        <v>1</v>
      </c>
      <c r="U92" s="101" t="s">
        <v>49</v>
      </c>
      <c r="V92" s="101" t="s">
        <v>44</v>
      </c>
      <c r="W92" s="102"/>
      <c r="X92" s="128">
        <v>20000</v>
      </c>
      <c r="Y92" s="128">
        <v>20000</v>
      </c>
    </row>
    <row r="93" spans="1:25" s="33" customFormat="1" ht="30" customHeight="1" thickBot="1" x14ac:dyDescent="0.25">
      <c r="A93" s="114"/>
      <c r="B93" s="114"/>
      <c r="C93" s="134"/>
      <c r="D93" s="97">
        <v>180000000</v>
      </c>
      <c r="E93" s="116"/>
      <c r="F93" s="97">
        <v>0</v>
      </c>
      <c r="G93" s="99"/>
      <c r="H93" s="97">
        <v>0</v>
      </c>
      <c r="I93" s="99"/>
      <c r="J93" s="97">
        <v>0</v>
      </c>
      <c r="K93" s="100"/>
      <c r="L93" s="105"/>
      <c r="M93" s="44" t="s">
        <v>383</v>
      </c>
      <c r="N93" s="101" t="s">
        <v>60</v>
      </c>
      <c r="O93" s="101" t="s">
        <v>44</v>
      </c>
      <c r="P93" s="102">
        <v>1</v>
      </c>
      <c r="Q93" s="102"/>
      <c r="R93" s="102"/>
      <c r="S93" s="102"/>
      <c r="T93" s="102">
        <v>1</v>
      </c>
      <c r="U93" s="101" t="s">
        <v>54</v>
      </c>
      <c r="V93" s="101" t="s">
        <v>44</v>
      </c>
      <c r="W93" s="102">
        <v>21</v>
      </c>
      <c r="X93" s="102"/>
      <c r="Y93" s="102">
        <v>21</v>
      </c>
    </row>
    <row r="94" spans="1:25" ht="45" customHeight="1" x14ac:dyDescent="0.2">
      <c r="A94" s="114"/>
      <c r="B94" s="114"/>
      <c r="C94" s="134" t="s">
        <v>42</v>
      </c>
      <c r="D94" s="97">
        <v>150000000</v>
      </c>
      <c r="E94" s="112">
        <f>SUM(D94:D100)</f>
        <v>745000000</v>
      </c>
      <c r="F94" s="97">
        <v>200000000</v>
      </c>
      <c r="G94" s="99">
        <f>SUM(F94:F100)</f>
        <v>900000000</v>
      </c>
      <c r="H94" s="97">
        <v>200000000</v>
      </c>
      <c r="I94" s="99">
        <f>SUM(H94:H100)</f>
        <v>760000000</v>
      </c>
      <c r="J94" s="97">
        <v>200000000</v>
      </c>
      <c r="K94" s="100">
        <f>SUM(J94:J100)</f>
        <v>760000000</v>
      </c>
      <c r="L94" s="107">
        <f t="shared" si="4"/>
        <v>3165000000</v>
      </c>
      <c r="M94" s="44" t="s">
        <v>122</v>
      </c>
      <c r="N94" s="101" t="s">
        <v>164</v>
      </c>
      <c r="O94" s="101" t="s">
        <v>44</v>
      </c>
      <c r="P94" s="102">
        <v>1</v>
      </c>
      <c r="Q94" s="102">
        <v>1</v>
      </c>
      <c r="R94" s="102">
        <v>1</v>
      </c>
      <c r="S94" s="102">
        <v>1</v>
      </c>
      <c r="T94" s="102">
        <v>4</v>
      </c>
      <c r="U94" s="101" t="s">
        <v>240</v>
      </c>
      <c r="V94" s="101" t="s">
        <v>44</v>
      </c>
      <c r="W94" s="104">
        <v>0.5</v>
      </c>
      <c r="X94" s="104">
        <v>0.5</v>
      </c>
      <c r="Y94" s="104">
        <f t="shared" ref="Y94:Y101" si="6">W94+X94</f>
        <v>1</v>
      </c>
    </row>
    <row r="95" spans="1:25" ht="30" customHeight="1" x14ac:dyDescent="0.2">
      <c r="A95" s="114"/>
      <c r="B95" s="114"/>
      <c r="C95" s="134"/>
      <c r="D95" s="97">
        <v>150000000</v>
      </c>
      <c r="E95" s="115"/>
      <c r="F95" s="97">
        <v>200000000</v>
      </c>
      <c r="G95" s="99"/>
      <c r="H95" s="97">
        <v>200000000</v>
      </c>
      <c r="I95" s="99"/>
      <c r="J95" s="97">
        <v>200000000</v>
      </c>
      <c r="K95" s="100"/>
      <c r="L95" s="91"/>
      <c r="M95" s="44" t="s">
        <v>86</v>
      </c>
      <c r="N95" s="101" t="s">
        <v>384</v>
      </c>
      <c r="O95" s="101" t="s">
        <v>44</v>
      </c>
      <c r="P95" s="102">
        <v>1</v>
      </c>
      <c r="Q95" s="102">
        <v>1</v>
      </c>
      <c r="R95" s="102">
        <v>1</v>
      </c>
      <c r="S95" s="102">
        <v>1</v>
      </c>
      <c r="T95" s="102">
        <v>4</v>
      </c>
      <c r="U95" s="101" t="s">
        <v>244</v>
      </c>
      <c r="V95" s="101" t="s">
        <v>50</v>
      </c>
      <c r="W95" s="104">
        <v>0.5</v>
      </c>
      <c r="X95" s="104">
        <v>0.5</v>
      </c>
      <c r="Y95" s="104">
        <f t="shared" si="6"/>
        <v>1</v>
      </c>
    </row>
    <row r="96" spans="1:25" s="33" customFormat="1" ht="30" customHeight="1" x14ac:dyDescent="0.2">
      <c r="A96" s="114"/>
      <c r="B96" s="114"/>
      <c r="C96" s="134"/>
      <c r="D96" s="97">
        <v>250000000</v>
      </c>
      <c r="E96" s="115"/>
      <c r="F96" s="97">
        <v>300000000</v>
      </c>
      <c r="G96" s="99"/>
      <c r="H96" s="97">
        <v>315000000</v>
      </c>
      <c r="I96" s="99"/>
      <c r="J96" s="97">
        <v>315000000</v>
      </c>
      <c r="K96" s="100"/>
      <c r="L96" s="91"/>
      <c r="M96" s="44" t="s">
        <v>31</v>
      </c>
      <c r="N96" s="101" t="s">
        <v>385</v>
      </c>
      <c r="O96" s="101" t="s">
        <v>44</v>
      </c>
      <c r="P96" s="102">
        <v>1</v>
      </c>
      <c r="Q96" s="102">
        <v>1</v>
      </c>
      <c r="R96" s="102">
        <v>1</v>
      </c>
      <c r="S96" s="102">
        <v>1</v>
      </c>
      <c r="T96" s="102">
        <v>4</v>
      </c>
      <c r="U96" s="101" t="s">
        <v>240</v>
      </c>
      <c r="V96" s="101" t="s">
        <v>44</v>
      </c>
      <c r="W96" s="104">
        <v>0.5</v>
      </c>
      <c r="X96" s="104">
        <v>0.5</v>
      </c>
      <c r="Y96" s="104">
        <f t="shared" si="6"/>
        <v>1</v>
      </c>
    </row>
    <row r="97" spans="1:25" s="33" customFormat="1" ht="30" customHeight="1" x14ac:dyDescent="0.2">
      <c r="A97" s="114"/>
      <c r="B97" s="114"/>
      <c r="C97" s="134"/>
      <c r="D97" s="97">
        <v>15000000</v>
      </c>
      <c r="E97" s="115"/>
      <c r="F97" s="97">
        <v>15000000</v>
      </c>
      <c r="G97" s="99"/>
      <c r="H97" s="97">
        <v>15000000</v>
      </c>
      <c r="I97" s="99"/>
      <c r="J97" s="97">
        <v>15000000</v>
      </c>
      <c r="K97" s="100"/>
      <c r="L97" s="91"/>
      <c r="M97" s="44" t="s">
        <v>239</v>
      </c>
      <c r="N97" s="101" t="s">
        <v>157</v>
      </c>
      <c r="O97" s="101" t="s">
        <v>44</v>
      </c>
      <c r="P97" s="102">
        <v>1</v>
      </c>
      <c r="Q97" s="102">
        <v>1</v>
      </c>
      <c r="R97" s="102">
        <v>1</v>
      </c>
      <c r="S97" s="102">
        <v>1</v>
      </c>
      <c r="T97" s="102">
        <v>1</v>
      </c>
      <c r="U97" s="101" t="s">
        <v>240</v>
      </c>
      <c r="V97" s="101" t="s">
        <v>44</v>
      </c>
      <c r="W97" s="104">
        <v>0.5</v>
      </c>
      <c r="X97" s="104">
        <v>0.5</v>
      </c>
      <c r="Y97" s="104">
        <f t="shared" si="6"/>
        <v>1</v>
      </c>
    </row>
    <row r="98" spans="1:25" ht="30" customHeight="1" x14ac:dyDescent="0.2">
      <c r="A98" s="114"/>
      <c r="B98" s="114"/>
      <c r="C98" s="134"/>
      <c r="D98" s="97">
        <v>10000000</v>
      </c>
      <c r="E98" s="115"/>
      <c r="F98" s="97">
        <v>10000000</v>
      </c>
      <c r="G98" s="99"/>
      <c r="H98" s="97">
        <v>10000000</v>
      </c>
      <c r="I98" s="99"/>
      <c r="J98" s="97">
        <v>10000000</v>
      </c>
      <c r="K98" s="100"/>
      <c r="L98" s="91"/>
      <c r="M98" s="44" t="s">
        <v>87</v>
      </c>
      <c r="N98" s="101" t="s">
        <v>164</v>
      </c>
      <c r="O98" s="101" t="s">
        <v>44</v>
      </c>
      <c r="P98" s="102">
        <v>1</v>
      </c>
      <c r="Q98" s="102">
        <v>1</v>
      </c>
      <c r="R98" s="102">
        <v>1</v>
      </c>
      <c r="S98" s="102">
        <v>1</v>
      </c>
      <c r="T98" s="102">
        <v>4</v>
      </c>
      <c r="U98" s="101" t="s">
        <v>240</v>
      </c>
      <c r="V98" s="101" t="s">
        <v>44</v>
      </c>
      <c r="W98" s="104">
        <v>0.5</v>
      </c>
      <c r="X98" s="104">
        <v>0.5</v>
      </c>
      <c r="Y98" s="104">
        <f t="shared" si="6"/>
        <v>1</v>
      </c>
    </row>
    <row r="99" spans="1:25" ht="30" customHeight="1" x14ac:dyDescent="0.2">
      <c r="A99" s="114"/>
      <c r="B99" s="114"/>
      <c r="C99" s="134"/>
      <c r="D99" s="97">
        <v>20000000</v>
      </c>
      <c r="E99" s="115"/>
      <c r="F99" s="97">
        <v>20000000</v>
      </c>
      <c r="G99" s="99"/>
      <c r="H99" s="97">
        <v>20000000</v>
      </c>
      <c r="I99" s="99"/>
      <c r="J99" s="97">
        <v>20000000</v>
      </c>
      <c r="K99" s="100"/>
      <c r="L99" s="91"/>
      <c r="M99" s="44" t="s">
        <v>88</v>
      </c>
      <c r="N99" s="101" t="s">
        <v>386</v>
      </c>
      <c r="O99" s="101" t="s">
        <v>44</v>
      </c>
      <c r="P99" s="102">
        <v>1</v>
      </c>
      <c r="Q99" s="102">
        <v>1</v>
      </c>
      <c r="R99" s="102">
        <v>1</v>
      </c>
      <c r="S99" s="102">
        <v>1</v>
      </c>
      <c r="T99" s="102">
        <v>4</v>
      </c>
      <c r="U99" s="101" t="s">
        <v>240</v>
      </c>
      <c r="V99" s="101" t="s">
        <v>44</v>
      </c>
      <c r="W99" s="104">
        <v>0.5</v>
      </c>
      <c r="X99" s="104">
        <v>0.5</v>
      </c>
      <c r="Y99" s="104">
        <f t="shared" si="6"/>
        <v>1</v>
      </c>
    </row>
    <row r="100" spans="1:25" ht="45" customHeight="1" thickBot="1" x14ac:dyDescent="0.25">
      <c r="A100" s="114"/>
      <c r="B100" s="114"/>
      <c r="C100" s="134"/>
      <c r="D100" s="97">
        <v>150000000</v>
      </c>
      <c r="E100" s="116"/>
      <c r="F100" s="97">
        <v>155000000</v>
      </c>
      <c r="G100" s="99"/>
      <c r="H100" s="97"/>
      <c r="I100" s="99"/>
      <c r="J100" s="97"/>
      <c r="K100" s="100"/>
      <c r="L100" s="105"/>
      <c r="M100" s="44" t="s">
        <v>387</v>
      </c>
      <c r="N100" s="101" t="s">
        <v>60</v>
      </c>
      <c r="O100" s="101" t="s">
        <v>44</v>
      </c>
      <c r="P100" s="102">
        <v>1</v>
      </c>
      <c r="Q100" s="102"/>
      <c r="R100" s="102"/>
      <c r="S100" s="102"/>
      <c r="T100" s="102">
        <v>1</v>
      </c>
      <c r="U100" s="101" t="s">
        <v>240</v>
      </c>
      <c r="V100" s="101" t="s">
        <v>44</v>
      </c>
      <c r="W100" s="104">
        <v>0.5</v>
      </c>
      <c r="X100" s="104">
        <v>0.5</v>
      </c>
      <c r="Y100" s="104">
        <f t="shared" si="6"/>
        <v>1</v>
      </c>
    </row>
    <row r="101" spans="1:25" s="33" customFormat="1" ht="28.5" customHeight="1" x14ac:dyDescent="0.2">
      <c r="A101" s="114"/>
      <c r="B101" s="114"/>
      <c r="C101" s="134" t="s">
        <v>199</v>
      </c>
      <c r="D101" s="97">
        <v>1000000000</v>
      </c>
      <c r="E101" s="135">
        <f>SUM(D101:D114)</f>
        <v>8147614837.3000002</v>
      </c>
      <c r="F101" s="97">
        <v>1000000000</v>
      </c>
      <c r="G101" s="136">
        <f>SUM(F101:F114)</f>
        <v>8909745580</v>
      </c>
      <c r="H101" s="97">
        <v>1000000000</v>
      </c>
      <c r="I101" s="136">
        <f>SUM(H101:H114)</f>
        <v>9340232859</v>
      </c>
      <c r="J101" s="97">
        <v>1400000000</v>
      </c>
      <c r="K101" s="137">
        <f>SUM(J101:J114)</f>
        <v>9270744502</v>
      </c>
      <c r="L101" s="107">
        <f>(E101+G101+I101+K101)</f>
        <v>35668337778.300003</v>
      </c>
      <c r="M101" s="44" t="s">
        <v>32</v>
      </c>
      <c r="N101" s="101" t="s">
        <v>158</v>
      </c>
      <c r="O101" s="101" t="s">
        <v>50</v>
      </c>
      <c r="P101" s="104">
        <v>0.25</v>
      </c>
      <c r="Q101" s="104">
        <v>0.25</v>
      </c>
      <c r="R101" s="104">
        <v>0.25</v>
      </c>
      <c r="S101" s="104">
        <v>0.25</v>
      </c>
      <c r="T101" s="104">
        <f>P101+Q101+R101+S101</f>
        <v>1</v>
      </c>
      <c r="U101" s="101" t="s">
        <v>243</v>
      </c>
      <c r="V101" s="101" t="s">
        <v>50</v>
      </c>
      <c r="W101" s="104">
        <v>0.4</v>
      </c>
      <c r="X101" s="104">
        <v>0.6</v>
      </c>
      <c r="Y101" s="104">
        <f t="shared" si="6"/>
        <v>1</v>
      </c>
    </row>
    <row r="102" spans="1:25" s="33" customFormat="1" ht="30" customHeight="1" x14ac:dyDescent="0.2">
      <c r="A102" s="114"/>
      <c r="B102" s="114"/>
      <c r="C102" s="134"/>
      <c r="D102" s="97">
        <v>300000000</v>
      </c>
      <c r="E102" s="138"/>
      <c r="F102" s="97">
        <v>400000000</v>
      </c>
      <c r="G102" s="136"/>
      <c r="H102" s="97">
        <v>400000000</v>
      </c>
      <c r="I102" s="136"/>
      <c r="J102" s="97"/>
      <c r="K102" s="137"/>
      <c r="L102" s="91"/>
      <c r="M102" s="44" t="s">
        <v>33</v>
      </c>
      <c r="N102" s="101" t="s">
        <v>242</v>
      </c>
      <c r="O102" s="101" t="s">
        <v>44</v>
      </c>
      <c r="P102" s="102">
        <v>3</v>
      </c>
      <c r="Q102" s="102">
        <v>2</v>
      </c>
      <c r="R102" s="102">
        <v>2</v>
      </c>
      <c r="S102" s="102"/>
      <c r="T102" s="102">
        <v>7</v>
      </c>
      <c r="U102" s="101" t="s">
        <v>243</v>
      </c>
      <c r="V102" s="101" t="s">
        <v>50</v>
      </c>
      <c r="W102" s="104">
        <v>0.4</v>
      </c>
      <c r="X102" s="104">
        <v>0.6</v>
      </c>
      <c r="Y102" s="104">
        <f t="shared" ref="Y102:Y114" si="7">W102+X102</f>
        <v>1</v>
      </c>
    </row>
    <row r="103" spans="1:25" s="33" customFormat="1" ht="30" customHeight="1" x14ac:dyDescent="0.2">
      <c r="A103" s="114"/>
      <c r="B103" s="114"/>
      <c r="C103" s="134"/>
      <c r="D103" s="97">
        <v>380000000</v>
      </c>
      <c r="E103" s="138"/>
      <c r="F103" s="97">
        <v>400000000</v>
      </c>
      <c r="G103" s="136"/>
      <c r="H103" s="97">
        <v>400000000</v>
      </c>
      <c r="I103" s="136"/>
      <c r="J103" s="97">
        <v>400000000</v>
      </c>
      <c r="K103" s="137"/>
      <c r="L103" s="91"/>
      <c r="M103" s="44" t="s">
        <v>159</v>
      </c>
      <c r="N103" s="101" t="s">
        <v>160</v>
      </c>
      <c r="O103" s="101" t="s">
        <v>44</v>
      </c>
      <c r="P103" s="102">
        <v>3</v>
      </c>
      <c r="Q103" s="102">
        <v>3</v>
      </c>
      <c r="R103" s="102">
        <v>3</v>
      </c>
      <c r="S103" s="102">
        <v>3</v>
      </c>
      <c r="T103" s="102">
        <v>3</v>
      </c>
      <c r="U103" s="101" t="s">
        <v>243</v>
      </c>
      <c r="V103" s="101" t="s">
        <v>50</v>
      </c>
      <c r="W103" s="104">
        <v>0.4</v>
      </c>
      <c r="X103" s="104">
        <v>0.6</v>
      </c>
      <c r="Y103" s="104">
        <f t="shared" si="7"/>
        <v>1</v>
      </c>
    </row>
    <row r="104" spans="1:25" ht="30" customHeight="1" x14ac:dyDescent="0.2">
      <c r="A104" s="114"/>
      <c r="B104" s="114"/>
      <c r="C104" s="134"/>
      <c r="D104" s="97">
        <v>200000000</v>
      </c>
      <c r="E104" s="138"/>
      <c r="F104" s="97">
        <v>200000000</v>
      </c>
      <c r="G104" s="136"/>
      <c r="H104" s="97">
        <v>200000000</v>
      </c>
      <c r="I104" s="136"/>
      <c r="J104" s="97">
        <v>200000000</v>
      </c>
      <c r="K104" s="137"/>
      <c r="L104" s="91"/>
      <c r="M104" s="44" t="s">
        <v>247</v>
      </c>
      <c r="N104" s="101" t="s">
        <v>388</v>
      </c>
      <c r="O104" s="101" t="s">
        <v>50</v>
      </c>
      <c r="P104" s="104">
        <v>0.25</v>
      </c>
      <c r="Q104" s="104">
        <v>0.25</v>
      </c>
      <c r="R104" s="104">
        <v>0.25</v>
      </c>
      <c r="S104" s="104">
        <v>0.25</v>
      </c>
      <c r="T104" s="104">
        <f>P104+Q104+R104+S104</f>
        <v>1</v>
      </c>
      <c r="U104" s="101" t="s">
        <v>243</v>
      </c>
      <c r="V104" s="101" t="s">
        <v>50</v>
      </c>
      <c r="W104" s="104">
        <v>0.4</v>
      </c>
      <c r="X104" s="104">
        <v>0.6</v>
      </c>
      <c r="Y104" s="104">
        <f t="shared" si="7"/>
        <v>1</v>
      </c>
    </row>
    <row r="105" spans="1:25" ht="30" customHeight="1" x14ac:dyDescent="0.2">
      <c r="A105" s="114"/>
      <c r="B105" s="114"/>
      <c r="C105" s="134"/>
      <c r="D105" s="97">
        <v>1500000000</v>
      </c>
      <c r="E105" s="138"/>
      <c r="F105" s="97">
        <v>2000000000</v>
      </c>
      <c r="G105" s="136"/>
      <c r="H105" s="97">
        <v>2500000000</v>
      </c>
      <c r="I105" s="136"/>
      <c r="J105" s="97">
        <v>2500000000</v>
      </c>
      <c r="K105" s="137"/>
      <c r="L105" s="91"/>
      <c r="M105" s="44" t="s">
        <v>389</v>
      </c>
      <c r="N105" s="101" t="s">
        <v>161</v>
      </c>
      <c r="O105" s="101" t="s">
        <v>50</v>
      </c>
      <c r="P105" s="104">
        <v>0.2</v>
      </c>
      <c r="Q105" s="104">
        <v>0.2</v>
      </c>
      <c r="R105" s="104">
        <v>0.3</v>
      </c>
      <c r="S105" s="104">
        <v>0.3</v>
      </c>
      <c r="T105" s="104">
        <f>P105+Q105+R105+S105</f>
        <v>1</v>
      </c>
      <c r="U105" s="101" t="s">
        <v>243</v>
      </c>
      <c r="V105" s="101" t="s">
        <v>50</v>
      </c>
      <c r="W105" s="104">
        <v>0.4</v>
      </c>
      <c r="X105" s="104">
        <v>0.6</v>
      </c>
      <c r="Y105" s="104">
        <f t="shared" si="7"/>
        <v>1</v>
      </c>
    </row>
    <row r="106" spans="1:25" ht="45" customHeight="1" x14ac:dyDescent="0.2">
      <c r="A106" s="114"/>
      <c r="B106" s="114"/>
      <c r="C106" s="134"/>
      <c r="D106" s="97">
        <v>240000000</v>
      </c>
      <c r="E106" s="138"/>
      <c r="F106" s="97"/>
      <c r="G106" s="136"/>
      <c r="H106" s="97"/>
      <c r="I106" s="136"/>
      <c r="J106" s="97"/>
      <c r="K106" s="137"/>
      <c r="L106" s="91"/>
      <c r="M106" s="44" t="s">
        <v>246</v>
      </c>
      <c r="N106" s="101" t="s">
        <v>162</v>
      </c>
      <c r="O106" s="101" t="s">
        <v>44</v>
      </c>
      <c r="P106" s="102">
        <v>1</v>
      </c>
      <c r="Q106" s="102"/>
      <c r="R106" s="102"/>
      <c r="S106" s="102"/>
      <c r="T106" s="102">
        <v>1</v>
      </c>
      <c r="U106" s="101" t="s">
        <v>243</v>
      </c>
      <c r="V106" s="101" t="s">
        <v>50</v>
      </c>
      <c r="W106" s="104">
        <v>0.4</v>
      </c>
      <c r="X106" s="104">
        <v>0.6</v>
      </c>
      <c r="Y106" s="104">
        <f t="shared" si="7"/>
        <v>1</v>
      </c>
    </row>
    <row r="107" spans="1:25" ht="30" customHeight="1" x14ac:dyDescent="0.2">
      <c r="A107" s="114"/>
      <c r="B107" s="114"/>
      <c r="C107" s="134"/>
      <c r="D107" s="97">
        <v>250000000</v>
      </c>
      <c r="E107" s="138"/>
      <c r="F107" s="97">
        <v>300000000</v>
      </c>
      <c r="G107" s="136"/>
      <c r="H107" s="97">
        <v>400000000</v>
      </c>
      <c r="I107" s="136"/>
      <c r="J107" s="97">
        <v>100000000</v>
      </c>
      <c r="K107" s="137"/>
      <c r="L107" s="91"/>
      <c r="M107" s="44" t="s">
        <v>163</v>
      </c>
      <c r="N107" s="101" t="s">
        <v>390</v>
      </c>
      <c r="O107" s="101" t="s">
        <v>50</v>
      </c>
      <c r="P107" s="104">
        <v>0.2</v>
      </c>
      <c r="Q107" s="104">
        <v>0.3</v>
      </c>
      <c r="R107" s="104">
        <v>0.4</v>
      </c>
      <c r="S107" s="104">
        <v>0.1</v>
      </c>
      <c r="T107" s="104">
        <f t="shared" ref="T107:T114" si="8">P107+Q107+R107+S107</f>
        <v>1</v>
      </c>
      <c r="U107" s="101" t="s">
        <v>243</v>
      </c>
      <c r="V107" s="101" t="s">
        <v>50</v>
      </c>
      <c r="W107" s="104">
        <v>0.4</v>
      </c>
      <c r="X107" s="104">
        <v>0.6</v>
      </c>
      <c r="Y107" s="104">
        <f t="shared" si="7"/>
        <v>1</v>
      </c>
    </row>
    <row r="108" spans="1:25" ht="30" customHeight="1" x14ac:dyDescent="0.2">
      <c r="A108" s="114"/>
      <c r="B108" s="114"/>
      <c r="C108" s="134"/>
      <c r="D108" s="97">
        <v>700000000</v>
      </c>
      <c r="E108" s="138"/>
      <c r="F108" s="97"/>
      <c r="G108" s="136"/>
      <c r="H108" s="97"/>
      <c r="I108" s="136"/>
      <c r="J108" s="97"/>
      <c r="K108" s="137"/>
      <c r="L108" s="91"/>
      <c r="M108" s="44" t="s">
        <v>391</v>
      </c>
      <c r="N108" s="101" t="s">
        <v>164</v>
      </c>
      <c r="O108" s="101" t="s">
        <v>44</v>
      </c>
      <c r="P108" s="102">
        <v>1</v>
      </c>
      <c r="Q108" s="102"/>
      <c r="R108" s="102"/>
      <c r="S108" s="102"/>
      <c r="T108" s="102">
        <f t="shared" si="8"/>
        <v>1</v>
      </c>
      <c r="U108" s="101" t="s">
        <v>243</v>
      </c>
      <c r="V108" s="101" t="s">
        <v>50</v>
      </c>
      <c r="W108" s="104">
        <v>0.4</v>
      </c>
      <c r="X108" s="104">
        <v>0.6</v>
      </c>
      <c r="Y108" s="104">
        <f t="shared" si="7"/>
        <v>1</v>
      </c>
    </row>
    <row r="109" spans="1:25" ht="30" customHeight="1" x14ac:dyDescent="0.2">
      <c r="A109" s="114"/>
      <c r="B109" s="114"/>
      <c r="C109" s="134"/>
      <c r="D109" s="97">
        <v>300000000</v>
      </c>
      <c r="E109" s="138"/>
      <c r="F109" s="97">
        <v>300000000</v>
      </c>
      <c r="G109" s="136"/>
      <c r="H109" s="97"/>
      <c r="I109" s="136"/>
      <c r="J109" s="97"/>
      <c r="K109" s="137"/>
      <c r="L109" s="91"/>
      <c r="M109" s="44" t="s">
        <v>392</v>
      </c>
      <c r="N109" s="101" t="s">
        <v>245</v>
      </c>
      <c r="O109" s="101" t="s">
        <v>44</v>
      </c>
      <c r="P109" s="102">
        <v>1</v>
      </c>
      <c r="Q109" s="102">
        <v>1</v>
      </c>
      <c r="R109" s="102"/>
      <c r="S109" s="102"/>
      <c r="T109" s="102">
        <f t="shared" si="8"/>
        <v>2</v>
      </c>
      <c r="U109" s="101" t="s">
        <v>243</v>
      </c>
      <c r="V109" s="101" t="s">
        <v>50</v>
      </c>
      <c r="W109" s="104">
        <v>0.4</v>
      </c>
      <c r="X109" s="104">
        <v>0.6</v>
      </c>
      <c r="Y109" s="104">
        <f t="shared" si="7"/>
        <v>1</v>
      </c>
    </row>
    <row r="110" spans="1:25" s="33" customFormat="1" ht="30" customHeight="1" x14ac:dyDescent="0.2">
      <c r="A110" s="114"/>
      <c r="B110" s="114"/>
      <c r="C110" s="134"/>
      <c r="D110" s="97">
        <v>0</v>
      </c>
      <c r="E110" s="138"/>
      <c r="F110" s="97">
        <v>300000000</v>
      </c>
      <c r="G110" s="136"/>
      <c r="H110" s="97">
        <v>300000000</v>
      </c>
      <c r="I110" s="136"/>
      <c r="J110" s="97">
        <v>400000000</v>
      </c>
      <c r="K110" s="137"/>
      <c r="L110" s="91"/>
      <c r="M110" s="44" t="s">
        <v>167</v>
      </c>
      <c r="N110" s="101" t="s">
        <v>168</v>
      </c>
      <c r="O110" s="101" t="s">
        <v>50</v>
      </c>
      <c r="P110" s="104"/>
      <c r="Q110" s="104">
        <v>0.3</v>
      </c>
      <c r="R110" s="104">
        <v>0.3</v>
      </c>
      <c r="S110" s="104">
        <v>0.4</v>
      </c>
      <c r="T110" s="104">
        <f t="shared" si="8"/>
        <v>1</v>
      </c>
      <c r="U110" s="101" t="s">
        <v>243</v>
      </c>
      <c r="V110" s="101" t="s">
        <v>50</v>
      </c>
      <c r="W110" s="104">
        <v>0.4</v>
      </c>
      <c r="X110" s="104">
        <v>0.6</v>
      </c>
      <c r="Y110" s="104">
        <f t="shared" si="7"/>
        <v>1</v>
      </c>
    </row>
    <row r="111" spans="1:25" s="33" customFormat="1" ht="30" customHeight="1" x14ac:dyDescent="0.2">
      <c r="A111" s="114"/>
      <c r="B111" s="114"/>
      <c r="C111" s="134"/>
      <c r="D111" s="97">
        <v>1000000000</v>
      </c>
      <c r="E111" s="138"/>
      <c r="F111" s="97">
        <v>1300000000</v>
      </c>
      <c r="G111" s="136"/>
      <c r="H111" s="97">
        <v>1500000000</v>
      </c>
      <c r="I111" s="136"/>
      <c r="J111" s="97">
        <v>1500000000</v>
      </c>
      <c r="K111" s="137"/>
      <c r="L111" s="91"/>
      <c r="M111" s="44" t="s">
        <v>43</v>
      </c>
      <c r="N111" s="101" t="s">
        <v>165</v>
      </c>
      <c r="O111" s="101" t="s">
        <v>50</v>
      </c>
      <c r="P111" s="104">
        <v>0.15</v>
      </c>
      <c r="Q111" s="104">
        <v>0.25</v>
      </c>
      <c r="R111" s="104">
        <v>0.3</v>
      </c>
      <c r="S111" s="104">
        <v>0.3</v>
      </c>
      <c r="T111" s="104">
        <f t="shared" si="8"/>
        <v>1</v>
      </c>
      <c r="U111" s="101" t="s">
        <v>243</v>
      </c>
      <c r="V111" s="101" t="s">
        <v>50</v>
      </c>
      <c r="W111" s="104">
        <v>0.4</v>
      </c>
      <c r="X111" s="104">
        <v>0.6</v>
      </c>
      <c r="Y111" s="104">
        <f t="shared" si="7"/>
        <v>1</v>
      </c>
    </row>
    <row r="112" spans="1:25" s="33" customFormat="1" ht="45" customHeight="1" x14ac:dyDescent="0.2">
      <c r="A112" s="114"/>
      <c r="B112" s="114"/>
      <c r="C112" s="134"/>
      <c r="D112" s="97">
        <v>130000000</v>
      </c>
      <c r="E112" s="138"/>
      <c r="F112" s="97"/>
      <c r="G112" s="136"/>
      <c r="H112" s="97"/>
      <c r="I112" s="136"/>
      <c r="J112" s="97"/>
      <c r="K112" s="137"/>
      <c r="L112" s="91"/>
      <c r="M112" s="44" t="s">
        <v>241</v>
      </c>
      <c r="N112" s="101" t="s">
        <v>157</v>
      </c>
      <c r="O112" s="101" t="s">
        <v>44</v>
      </c>
      <c r="P112" s="102">
        <v>1</v>
      </c>
      <c r="Q112" s="102"/>
      <c r="R112" s="102"/>
      <c r="S112" s="102"/>
      <c r="T112" s="102">
        <f t="shared" si="8"/>
        <v>1</v>
      </c>
      <c r="U112" s="101" t="s">
        <v>243</v>
      </c>
      <c r="V112" s="101" t="s">
        <v>50</v>
      </c>
      <c r="W112" s="104">
        <v>0.4</v>
      </c>
      <c r="X112" s="104">
        <v>0.6</v>
      </c>
      <c r="Y112" s="104">
        <f t="shared" si="7"/>
        <v>1</v>
      </c>
    </row>
    <row r="113" spans="1:25" s="33" customFormat="1" ht="60" customHeight="1" x14ac:dyDescent="0.2">
      <c r="A113" s="114"/>
      <c r="B113" s="114"/>
      <c r="C113" s="134"/>
      <c r="D113" s="97">
        <v>2017614837.3</v>
      </c>
      <c r="E113" s="138"/>
      <c r="F113" s="97">
        <v>2509745580</v>
      </c>
      <c r="G113" s="136"/>
      <c r="H113" s="97">
        <f>(2509745580-69512721)</f>
        <v>2440232859</v>
      </c>
      <c r="I113" s="136"/>
      <c r="J113" s="111">
        <f>(2509745580+60998922)</f>
        <v>2570744502</v>
      </c>
      <c r="K113" s="137"/>
      <c r="L113" s="91"/>
      <c r="M113" s="44" t="s">
        <v>393</v>
      </c>
      <c r="N113" s="101" t="s">
        <v>166</v>
      </c>
      <c r="O113" s="101" t="s">
        <v>50</v>
      </c>
      <c r="P113" s="104">
        <v>0.25</v>
      </c>
      <c r="Q113" s="104">
        <v>0.25</v>
      </c>
      <c r="R113" s="104">
        <v>0.25</v>
      </c>
      <c r="S113" s="104">
        <v>0.25</v>
      </c>
      <c r="T113" s="104">
        <f t="shared" si="8"/>
        <v>1</v>
      </c>
      <c r="U113" s="101" t="s">
        <v>243</v>
      </c>
      <c r="V113" s="101" t="s">
        <v>50</v>
      </c>
      <c r="W113" s="104">
        <v>0.4</v>
      </c>
      <c r="X113" s="104">
        <v>0.6</v>
      </c>
      <c r="Y113" s="104">
        <f t="shared" si="7"/>
        <v>1</v>
      </c>
    </row>
    <row r="114" spans="1:25" ht="75" customHeight="1" thickBot="1" x14ac:dyDescent="0.25">
      <c r="A114" s="114"/>
      <c r="B114" s="114"/>
      <c r="C114" s="134"/>
      <c r="D114" s="97">
        <v>130000000</v>
      </c>
      <c r="E114" s="138"/>
      <c r="F114" s="97">
        <v>200000000</v>
      </c>
      <c r="G114" s="136"/>
      <c r="H114" s="97">
        <v>200000000</v>
      </c>
      <c r="I114" s="136"/>
      <c r="J114" s="97">
        <v>200000000</v>
      </c>
      <c r="K114" s="137"/>
      <c r="L114" s="105"/>
      <c r="M114" s="44" t="s">
        <v>394</v>
      </c>
      <c r="N114" s="101" t="s">
        <v>59</v>
      </c>
      <c r="O114" s="101" t="s">
        <v>50</v>
      </c>
      <c r="P114" s="104">
        <v>0.25</v>
      </c>
      <c r="Q114" s="104">
        <v>0.25</v>
      </c>
      <c r="R114" s="104">
        <v>0.25</v>
      </c>
      <c r="S114" s="104">
        <v>0.25</v>
      </c>
      <c r="T114" s="104">
        <f t="shared" si="8"/>
        <v>1</v>
      </c>
      <c r="U114" s="101" t="s">
        <v>243</v>
      </c>
      <c r="V114" s="101" t="s">
        <v>50</v>
      </c>
      <c r="W114" s="104">
        <v>0.4</v>
      </c>
      <c r="X114" s="104">
        <v>0.6</v>
      </c>
      <c r="Y114" s="104">
        <f t="shared" si="7"/>
        <v>1</v>
      </c>
    </row>
    <row r="115" spans="1:25" s="33" customFormat="1" ht="45" customHeight="1" x14ac:dyDescent="0.2">
      <c r="A115" s="114"/>
      <c r="B115" s="114"/>
      <c r="C115" s="110" t="s">
        <v>412</v>
      </c>
      <c r="D115" s="123">
        <v>200000000</v>
      </c>
      <c r="E115" s="139">
        <f>SUM(D115:D119)</f>
        <v>1150000000</v>
      </c>
      <c r="F115" s="97">
        <v>250000000</v>
      </c>
      <c r="G115" s="140">
        <f>SUM(F115:F119)</f>
        <v>1950000000</v>
      </c>
      <c r="H115" s="97">
        <v>300000000</v>
      </c>
      <c r="I115" s="140">
        <f>SUM(H115:H119)</f>
        <v>2100000000</v>
      </c>
      <c r="J115" s="97">
        <v>350000000</v>
      </c>
      <c r="K115" s="141">
        <f>SUM(J115:J119)</f>
        <v>2250000000</v>
      </c>
      <c r="L115" s="107">
        <f>(E115+G115+I115+K115)</f>
        <v>7450000000</v>
      </c>
      <c r="M115" s="44" t="s">
        <v>208</v>
      </c>
      <c r="N115" s="101" t="s">
        <v>64</v>
      </c>
      <c r="O115" s="101" t="s">
        <v>44</v>
      </c>
      <c r="P115" s="102">
        <v>12</v>
      </c>
      <c r="Q115" s="102">
        <v>15</v>
      </c>
      <c r="R115" s="102">
        <v>20</v>
      </c>
      <c r="S115" s="102">
        <v>27</v>
      </c>
      <c r="T115" s="102">
        <f>S115</f>
        <v>27</v>
      </c>
      <c r="U115" s="101" t="s">
        <v>219</v>
      </c>
      <c r="V115" s="101" t="s">
        <v>44</v>
      </c>
      <c r="W115" s="102">
        <v>15</v>
      </c>
      <c r="X115" s="102">
        <v>27</v>
      </c>
      <c r="Y115" s="102">
        <v>27</v>
      </c>
    </row>
    <row r="116" spans="1:25" ht="30" customHeight="1" x14ac:dyDescent="0.2">
      <c r="A116" s="114"/>
      <c r="B116" s="114"/>
      <c r="C116" s="114"/>
      <c r="D116" s="123">
        <v>600000000</v>
      </c>
      <c r="E116" s="142"/>
      <c r="F116" s="97">
        <v>800000000</v>
      </c>
      <c r="G116" s="143"/>
      <c r="H116" s="97">
        <v>900000000</v>
      </c>
      <c r="I116" s="143"/>
      <c r="J116" s="97">
        <v>1000000000</v>
      </c>
      <c r="K116" s="144"/>
      <c r="L116" s="91"/>
      <c r="M116" s="44" t="s">
        <v>430</v>
      </c>
      <c r="N116" s="101" t="s">
        <v>416</v>
      </c>
      <c r="O116" s="101" t="s">
        <v>44</v>
      </c>
      <c r="P116" s="102">
        <v>1</v>
      </c>
      <c r="Q116" s="102">
        <v>1</v>
      </c>
      <c r="R116" s="102">
        <v>1</v>
      </c>
      <c r="S116" s="102">
        <v>1</v>
      </c>
      <c r="T116" s="102">
        <f>P116+Q116+R116+S116</f>
        <v>4</v>
      </c>
      <c r="U116" s="101" t="s">
        <v>417</v>
      </c>
      <c r="V116" s="101" t="s">
        <v>44</v>
      </c>
      <c r="W116" s="102">
        <v>27</v>
      </c>
      <c r="X116" s="102">
        <v>27</v>
      </c>
      <c r="Y116" s="102">
        <v>27</v>
      </c>
    </row>
    <row r="117" spans="1:25" ht="30" customHeight="1" x14ac:dyDescent="0.2">
      <c r="A117" s="114"/>
      <c r="B117" s="114"/>
      <c r="C117" s="114"/>
      <c r="D117" s="123">
        <v>100000000</v>
      </c>
      <c r="E117" s="142"/>
      <c r="F117" s="97">
        <v>200000000</v>
      </c>
      <c r="G117" s="143"/>
      <c r="H117" s="97">
        <v>200000000</v>
      </c>
      <c r="I117" s="143"/>
      <c r="J117" s="97">
        <v>200000000</v>
      </c>
      <c r="K117" s="144"/>
      <c r="L117" s="91"/>
      <c r="M117" s="44" t="s">
        <v>414</v>
      </c>
      <c r="N117" s="101" t="s">
        <v>416</v>
      </c>
      <c r="O117" s="101" t="s">
        <v>44</v>
      </c>
      <c r="P117" s="102">
        <v>1</v>
      </c>
      <c r="Q117" s="102">
        <v>1</v>
      </c>
      <c r="R117" s="102">
        <v>1</v>
      </c>
      <c r="S117" s="102">
        <v>1</v>
      </c>
      <c r="T117" s="102">
        <f>P117+Q117+R117+S117</f>
        <v>4</v>
      </c>
      <c r="U117" s="101" t="s">
        <v>417</v>
      </c>
      <c r="V117" s="101" t="s">
        <v>44</v>
      </c>
      <c r="W117" s="102">
        <v>27</v>
      </c>
      <c r="X117" s="102">
        <v>27</v>
      </c>
      <c r="Y117" s="102">
        <v>27</v>
      </c>
    </row>
    <row r="118" spans="1:25" ht="30" customHeight="1" x14ac:dyDescent="0.2">
      <c r="A118" s="114"/>
      <c r="B118" s="114"/>
      <c r="C118" s="114"/>
      <c r="D118" s="123">
        <v>100000000</v>
      </c>
      <c r="E118" s="142"/>
      <c r="F118" s="97">
        <v>600000000</v>
      </c>
      <c r="G118" s="143"/>
      <c r="H118" s="97">
        <v>600000000</v>
      </c>
      <c r="I118" s="143"/>
      <c r="J118" s="97">
        <v>600000000</v>
      </c>
      <c r="K118" s="144"/>
      <c r="L118" s="91"/>
      <c r="M118" s="44" t="s">
        <v>413</v>
      </c>
      <c r="N118" s="101" t="s">
        <v>416</v>
      </c>
      <c r="O118" s="101" t="s">
        <v>44</v>
      </c>
      <c r="P118" s="102">
        <v>1</v>
      </c>
      <c r="Q118" s="102">
        <v>1</v>
      </c>
      <c r="R118" s="102">
        <v>1</v>
      </c>
      <c r="S118" s="102">
        <v>1</v>
      </c>
      <c r="T118" s="102">
        <f>P118+Q118+R118+S118</f>
        <v>4</v>
      </c>
      <c r="U118" s="101" t="s">
        <v>417</v>
      </c>
      <c r="V118" s="101" t="s">
        <v>44</v>
      </c>
      <c r="W118" s="102">
        <v>27</v>
      </c>
      <c r="X118" s="102">
        <v>27</v>
      </c>
      <c r="Y118" s="102">
        <v>27</v>
      </c>
    </row>
    <row r="119" spans="1:25" ht="30" customHeight="1" thickBot="1" x14ac:dyDescent="0.25">
      <c r="A119" s="86"/>
      <c r="B119" s="114"/>
      <c r="C119" s="86"/>
      <c r="D119" s="123">
        <v>150000000</v>
      </c>
      <c r="E119" s="145"/>
      <c r="F119" s="97">
        <v>100000000</v>
      </c>
      <c r="G119" s="146"/>
      <c r="H119" s="97">
        <v>100000000</v>
      </c>
      <c r="I119" s="146"/>
      <c r="J119" s="97">
        <v>100000000</v>
      </c>
      <c r="K119" s="147"/>
      <c r="L119" s="105"/>
      <c r="M119" s="44" t="s">
        <v>415</v>
      </c>
      <c r="N119" s="101" t="s">
        <v>416</v>
      </c>
      <c r="O119" s="101" t="s">
        <v>44</v>
      </c>
      <c r="P119" s="102">
        <v>1</v>
      </c>
      <c r="Q119" s="102">
        <v>1</v>
      </c>
      <c r="R119" s="102">
        <v>1</v>
      </c>
      <c r="S119" s="102">
        <v>1</v>
      </c>
      <c r="T119" s="102">
        <f>P119+Q119+R119+S119</f>
        <v>4</v>
      </c>
      <c r="U119" s="101" t="s">
        <v>417</v>
      </c>
      <c r="V119" s="101" t="s">
        <v>44</v>
      </c>
      <c r="W119" s="102">
        <v>27</v>
      </c>
      <c r="X119" s="102">
        <v>27</v>
      </c>
      <c r="Y119" s="102">
        <v>27</v>
      </c>
    </row>
    <row r="120" spans="1:25" ht="18" customHeight="1" x14ac:dyDescent="0.25">
      <c r="A120" s="1"/>
      <c r="B120" s="158" t="s">
        <v>432</v>
      </c>
      <c r="C120" s="151" t="s">
        <v>431</v>
      </c>
      <c r="D120" s="148">
        <f>SUM(D6:D119)</f>
        <v>53342614837.300003</v>
      </c>
      <c r="E120" s="149">
        <f>SUM(E6:E119)</f>
        <v>53342614837.300003</v>
      </c>
      <c r="F120" s="152">
        <f>SUM(F6:F119)</f>
        <v>56009745580</v>
      </c>
      <c r="G120" s="153">
        <f>SUM(G6:G119)</f>
        <v>56009745580</v>
      </c>
      <c r="H120" s="154">
        <f>SUM(H6:H119)</f>
        <v>58810232859</v>
      </c>
      <c r="I120" s="153">
        <f>SUM(I6:I119)</f>
        <v>58810232859</v>
      </c>
      <c r="J120" s="150">
        <f>SUM(J6:J119)</f>
        <v>61750744502</v>
      </c>
      <c r="K120" s="148">
        <f>SUM(K6:K119)</f>
        <v>61750744502</v>
      </c>
      <c r="L120" s="148">
        <f>SUM(L6:L119)</f>
        <v>229913337778.29999</v>
      </c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</row>
    <row r="121" spans="1:25" s="33" customFormat="1" ht="18" customHeight="1" thickBot="1" x14ac:dyDescent="0.3">
      <c r="B121" s="159"/>
      <c r="C121" s="151" t="s">
        <v>423</v>
      </c>
      <c r="D121" s="155">
        <v>53342614837.300003</v>
      </c>
      <c r="E121" s="149"/>
      <c r="F121" s="155">
        <v>56009745580</v>
      </c>
      <c r="G121" s="156"/>
      <c r="H121" s="111">
        <v>58810232859</v>
      </c>
      <c r="I121" s="156"/>
      <c r="J121" s="111">
        <v>61750744502</v>
      </c>
      <c r="K121" s="150"/>
      <c r="L121" s="111">
        <f>SUM(D121:K121)</f>
        <v>229913337778.29999</v>
      </c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</row>
    <row r="122" spans="1:25" x14ac:dyDescent="0.2">
      <c r="A122" s="1"/>
      <c r="B122" s="1"/>
      <c r="C122" s="1"/>
      <c r="D122" s="33"/>
      <c r="E122" s="33"/>
      <c r="F122" s="33"/>
      <c r="G122" s="33"/>
      <c r="H122" s="82"/>
      <c r="I122" s="33"/>
      <c r="J122" s="33"/>
      <c r="K122" s="33"/>
      <c r="L122" s="3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"/>
      <c r="B123" s="1"/>
      <c r="C123" s="1"/>
      <c r="D123" s="33"/>
      <c r="E123" s="33"/>
      <c r="F123" s="33"/>
      <c r="G123" s="33"/>
      <c r="H123" s="82"/>
      <c r="I123" s="33"/>
      <c r="J123" s="33"/>
      <c r="K123" s="33"/>
      <c r="L123" s="3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"/>
      <c r="B124" s="1"/>
      <c r="C124" s="1"/>
      <c r="D124" s="33"/>
      <c r="E124" s="33"/>
      <c r="F124" s="33"/>
      <c r="G124" s="33"/>
      <c r="H124" s="82"/>
      <c r="I124" s="33"/>
      <c r="J124" s="33"/>
      <c r="K124" s="33"/>
      <c r="L124" s="3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"/>
      <c r="B125" s="1"/>
      <c r="C125" s="1"/>
      <c r="D125" s="33"/>
      <c r="E125" s="33"/>
      <c r="F125" s="33"/>
      <c r="G125" s="33"/>
      <c r="H125" s="82"/>
      <c r="I125" s="33"/>
      <c r="J125" s="33"/>
      <c r="K125" s="33"/>
      <c r="L125" s="3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"/>
      <c r="B126" s="1"/>
      <c r="C126" s="157"/>
      <c r="D126" s="33"/>
      <c r="E126" s="33"/>
      <c r="F126" s="33"/>
      <c r="G126" s="33"/>
      <c r="H126" s="82"/>
      <c r="I126" s="33"/>
      <c r="J126" s="33"/>
      <c r="K126" s="33"/>
      <c r="L126" s="3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"/>
      <c r="B127" s="1"/>
      <c r="C127" s="1"/>
      <c r="D127" s="33"/>
      <c r="E127" s="33"/>
      <c r="F127" s="33"/>
      <c r="G127" s="33"/>
      <c r="H127" s="82"/>
      <c r="I127" s="33"/>
      <c r="J127" s="33"/>
      <c r="K127" s="33"/>
      <c r="L127" s="3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idden="1" x14ac:dyDescent="0.2">
      <c r="A128" s="1"/>
      <c r="B128" s="1"/>
      <c r="C128" s="1"/>
      <c r="D128" s="33"/>
      <c r="E128" s="33"/>
      <c r="F128" s="33"/>
      <c r="G128" s="33"/>
      <c r="H128" s="82"/>
      <c r="I128" s="33"/>
      <c r="J128" s="33"/>
      <c r="K128" s="33"/>
      <c r="L128" s="3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"/>
      <c r="B129" s="1"/>
      <c r="C129" s="1"/>
      <c r="D129" s="33"/>
      <c r="E129" s="33"/>
      <c r="F129" s="33"/>
      <c r="G129" s="33"/>
      <c r="H129" s="82"/>
      <c r="I129" s="33"/>
      <c r="J129" s="33"/>
      <c r="K129" s="33"/>
      <c r="L129" s="3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"/>
      <c r="B130" s="1"/>
      <c r="C130" s="1"/>
      <c r="D130" s="33"/>
      <c r="E130" s="33"/>
      <c r="F130" s="33"/>
      <c r="G130" s="33"/>
      <c r="H130" s="82"/>
      <c r="I130" s="33"/>
      <c r="J130" s="33"/>
      <c r="K130" s="33"/>
      <c r="L130" s="3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"/>
      <c r="B131" s="1"/>
      <c r="C131" s="1"/>
      <c r="D131" s="33"/>
      <c r="E131" s="33"/>
      <c r="F131" s="33"/>
      <c r="G131" s="33"/>
      <c r="H131" s="82"/>
      <c r="I131" s="33"/>
      <c r="J131" s="33"/>
      <c r="K131" s="33"/>
      <c r="L131" s="3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"/>
      <c r="B132" s="1"/>
      <c r="C132" s="1"/>
      <c r="D132" s="33"/>
      <c r="E132" s="33"/>
      <c r="F132" s="33"/>
      <c r="G132" s="33"/>
      <c r="H132" s="82"/>
      <c r="I132" s="33"/>
      <c r="J132" s="33"/>
      <c r="K132" s="33"/>
      <c r="L132" s="3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"/>
      <c r="B133" s="1"/>
      <c r="C133" s="1"/>
      <c r="D133" s="33"/>
      <c r="E133" s="33"/>
      <c r="F133" s="33"/>
      <c r="G133" s="33"/>
      <c r="H133" s="82"/>
      <c r="I133" s="33"/>
      <c r="J133" s="33"/>
      <c r="K133" s="33"/>
      <c r="L133" s="3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"/>
      <c r="B134" s="1"/>
      <c r="C134" s="1"/>
      <c r="D134" s="33"/>
      <c r="E134" s="33"/>
      <c r="F134" s="33"/>
      <c r="G134" s="33"/>
      <c r="H134" s="82"/>
      <c r="I134" s="33"/>
      <c r="J134" s="33"/>
      <c r="K134" s="33"/>
      <c r="L134" s="3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"/>
      <c r="B135" s="1"/>
      <c r="C135" s="1"/>
      <c r="D135" s="33"/>
      <c r="E135" s="33"/>
      <c r="F135" s="33"/>
      <c r="G135" s="33"/>
      <c r="H135" s="82"/>
      <c r="I135" s="33"/>
      <c r="J135" s="33"/>
      <c r="K135" s="33"/>
      <c r="L135" s="3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"/>
      <c r="B136" s="1"/>
      <c r="C136" s="1"/>
      <c r="D136" s="33"/>
      <c r="E136" s="33"/>
      <c r="F136" s="33"/>
      <c r="G136" s="33"/>
      <c r="H136" s="82"/>
      <c r="I136" s="33"/>
      <c r="J136" s="33"/>
      <c r="K136" s="33"/>
      <c r="L136" s="3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"/>
      <c r="B137" s="1"/>
      <c r="C137" s="1"/>
      <c r="D137" s="33"/>
      <c r="E137" s="33"/>
      <c r="F137" s="33"/>
      <c r="G137" s="33"/>
      <c r="H137" s="82"/>
      <c r="I137" s="33"/>
      <c r="J137" s="33"/>
      <c r="K137" s="33"/>
      <c r="L137" s="3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"/>
      <c r="B138" s="1"/>
      <c r="C138" s="1"/>
      <c r="D138" s="33"/>
      <c r="E138" s="33"/>
      <c r="F138" s="33"/>
      <c r="G138" s="33"/>
      <c r="H138" s="82"/>
      <c r="I138" s="33"/>
      <c r="J138" s="33"/>
      <c r="K138" s="33"/>
      <c r="L138" s="3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1"/>
      <c r="B139" s="1"/>
      <c r="C139" s="1"/>
      <c r="D139" s="33"/>
      <c r="E139" s="33"/>
      <c r="F139" s="33"/>
      <c r="G139" s="33"/>
      <c r="H139" s="82"/>
      <c r="I139" s="33"/>
      <c r="J139" s="33"/>
      <c r="K139" s="33"/>
      <c r="L139" s="3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"/>
      <c r="B140" s="1"/>
      <c r="C140" s="1"/>
      <c r="D140" s="33"/>
      <c r="E140" s="33"/>
      <c r="F140" s="33"/>
      <c r="G140" s="33"/>
      <c r="H140" s="82"/>
      <c r="I140" s="33"/>
      <c r="J140" s="33"/>
      <c r="K140" s="33"/>
      <c r="L140" s="3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"/>
      <c r="B141" s="1"/>
      <c r="C141" s="1"/>
      <c r="D141" s="33"/>
      <c r="E141" s="33"/>
      <c r="F141" s="33"/>
      <c r="G141" s="33"/>
      <c r="H141" s="82"/>
      <c r="I141" s="33"/>
      <c r="J141" s="33"/>
      <c r="K141" s="33"/>
      <c r="L141" s="3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idden="1" x14ac:dyDescent="0.2">
      <c r="A142" s="1"/>
      <c r="B142" s="1"/>
      <c r="C142" s="1"/>
      <c r="D142" s="33"/>
      <c r="E142" s="33"/>
      <c r="F142" s="33"/>
      <c r="G142" s="33"/>
      <c r="H142" s="82"/>
      <c r="I142" s="33"/>
      <c r="J142" s="33"/>
      <c r="K142" s="33"/>
      <c r="L142" s="3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"/>
      <c r="B143" s="1"/>
      <c r="C143" s="1"/>
      <c r="D143" s="33"/>
      <c r="E143" s="33"/>
      <c r="F143" s="33"/>
      <c r="G143" s="33"/>
      <c r="H143" s="82"/>
      <c r="I143" s="33"/>
      <c r="J143" s="33"/>
      <c r="K143" s="33"/>
      <c r="L143" s="3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"/>
      <c r="B144" s="1"/>
      <c r="C144" s="1"/>
      <c r="D144" s="33"/>
      <c r="E144" s="33"/>
      <c r="F144" s="33"/>
      <c r="G144" s="33"/>
      <c r="H144" s="82"/>
      <c r="I144" s="33"/>
      <c r="J144" s="33"/>
      <c r="K144" s="33"/>
      <c r="L144" s="3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"/>
      <c r="B145" s="1"/>
      <c r="C145" s="1"/>
      <c r="D145" s="33"/>
      <c r="E145" s="33"/>
      <c r="F145" s="33"/>
      <c r="G145" s="33"/>
      <c r="H145" s="82"/>
      <c r="I145" s="33"/>
      <c r="J145" s="33"/>
      <c r="K145" s="33"/>
      <c r="L145" s="3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"/>
      <c r="B146" s="1"/>
      <c r="C146" s="1"/>
      <c r="D146" s="33"/>
      <c r="E146" s="33"/>
      <c r="F146" s="33"/>
      <c r="G146" s="33"/>
      <c r="H146" s="82"/>
      <c r="I146" s="33"/>
      <c r="J146" s="33"/>
      <c r="K146" s="33"/>
      <c r="L146" s="3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"/>
      <c r="B147" s="1"/>
      <c r="C147" s="1"/>
      <c r="D147" s="33"/>
      <c r="E147" s="33"/>
      <c r="F147" s="33"/>
      <c r="G147" s="33"/>
      <c r="H147" s="82"/>
      <c r="I147" s="33"/>
      <c r="J147" s="33"/>
      <c r="K147" s="33"/>
      <c r="L147" s="3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"/>
      <c r="B148" s="1"/>
      <c r="C148" s="1"/>
      <c r="D148" s="33"/>
      <c r="E148" s="33"/>
      <c r="F148" s="33"/>
      <c r="G148" s="33"/>
      <c r="H148" s="82"/>
      <c r="I148" s="33"/>
      <c r="J148" s="33"/>
      <c r="K148" s="33"/>
      <c r="L148" s="3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1"/>
      <c r="B149" s="1"/>
      <c r="C149" s="1"/>
      <c r="D149" s="33"/>
      <c r="E149" s="33"/>
      <c r="F149" s="33"/>
      <c r="G149" s="33"/>
      <c r="H149" s="82"/>
      <c r="I149" s="33"/>
      <c r="J149" s="33"/>
      <c r="K149" s="33"/>
      <c r="L149" s="3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"/>
      <c r="B150" s="1"/>
      <c r="C150" s="1"/>
      <c r="D150" s="33"/>
      <c r="E150" s="33"/>
      <c r="F150" s="33"/>
      <c r="G150" s="33"/>
      <c r="H150" s="82"/>
      <c r="I150" s="33"/>
      <c r="J150" s="33"/>
      <c r="K150" s="33"/>
      <c r="L150" s="3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"/>
      <c r="B151" s="1"/>
      <c r="C151" s="1"/>
      <c r="D151" s="33"/>
      <c r="E151" s="33"/>
      <c r="F151" s="33"/>
      <c r="G151" s="33"/>
      <c r="H151" s="82"/>
      <c r="I151" s="33"/>
      <c r="J151" s="33"/>
      <c r="K151" s="33"/>
      <c r="L151" s="3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"/>
      <c r="B152" s="1"/>
      <c r="C152" s="1"/>
      <c r="D152" s="33"/>
      <c r="E152" s="33"/>
      <c r="F152" s="33"/>
      <c r="G152" s="33"/>
      <c r="H152" s="82"/>
      <c r="I152" s="33"/>
      <c r="J152" s="33"/>
      <c r="K152" s="33"/>
      <c r="L152" s="3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"/>
      <c r="B153" s="1"/>
      <c r="C153" s="1"/>
      <c r="D153" s="33"/>
      <c r="E153" s="33"/>
      <c r="F153" s="33"/>
      <c r="G153" s="33"/>
      <c r="H153" s="82"/>
      <c r="I153" s="33"/>
      <c r="J153" s="33"/>
      <c r="K153" s="33"/>
      <c r="L153" s="3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/>
    <row r="155" spans="1:25" x14ac:dyDescent="0.2"/>
    <row r="156" spans="1:25" x14ac:dyDescent="0.2"/>
    <row r="157" spans="1:25" x14ac:dyDescent="0.2"/>
    <row r="158" spans="1:25" x14ac:dyDescent="0.2"/>
    <row r="159" spans="1:25" x14ac:dyDescent="0.2"/>
    <row r="160" spans="1:25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</sheetData>
  <autoFilter ref="C5:Y114"/>
  <mergeCells count="132">
    <mergeCell ref="B120:B121"/>
    <mergeCell ref="C115:C119"/>
    <mergeCell ref="A73:A119"/>
    <mergeCell ref="B91:B119"/>
    <mergeCell ref="A6:A21"/>
    <mergeCell ref="B6:B21"/>
    <mergeCell ref="C6:C11"/>
    <mergeCell ref="C12:C14"/>
    <mergeCell ref="C15:C16"/>
    <mergeCell ref="C17:C21"/>
    <mergeCell ref="B39:B45"/>
    <mergeCell ref="B46:B52"/>
    <mergeCell ref="C46:C52"/>
    <mergeCell ref="B53:B56"/>
    <mergeCell ref="A22:A45"/>
    <mergeCell ref="B22:B24"/>
    <mergeCell ref="B73:B90"/>
    <mergeCell ref="L73:L79"/>
    <mergeCell ref="L80:L84"/>
    <mergeCell ref="L85:L90"/>
    <mergeCell ref="L25:L32"/>
    <mergeCell ref="L33:L38"/>
    <mergeCell ref="L39:L45"/>
    <mergeCell ref="L46:L52"/>
    <mergeCell ref="L53:L56"/>
    <mergeCell ref="C101:C114"/>
    <mergeCell ref="C94:C100"/>
    <mergeCell ref="C80:C84"/>
    <mergeCell ref="C57:C67"/>
    <mergeCell ref="C53:C56"/>
    <mergeCell ref="C68:C72"/>
    <mergeCell ref="C91:C93"/>
    <mergeCell ref="C73:C79"/>
    <mergeCell ref="C85:C90"/>
    <mergeCell ref="C25:C32"/>
    <mergeCell ref="C33:C38"/>
    <mergeCell ref="C39:C45"/>
    <mergeCell ref="A1:Y1"/>
    <mergeCell ref="A2:Y2"/>
    <mergeCell ref="A3:Y3"/>
    <mergeCell ref="L57:L67"/>
    <mergeCell ref="L68:L72"/>
    <mergeCell ref="L6:L11"/>
    <mergeCell ref="L12:L14"/>
    <mergeCell ref="L15:L16"/>
    <mergeCell ref="L17:L21"/>
    <mergeCell ref="L22:L24"/>
    <mergeCell ref="A46:A56"/>
    <mergeCell ref="B57:B72"/>
    <mergeCell ref="A57:A72"/>
    <mergeCell ref="I6:I11"/>
    <mergeCell ref="I12:I14"/>
    <mergeCell ref="I15:I16"/>
    <mergeCell ref="C22:C24"/>
    <mergeCell ref="B25:B38"/>
    <mergeCell ref="L115:L119"/>
    <mergeCell ref="I91:I93"/>
    <mergeCell ref="I94:I100"/>
    <mergeCell ref="I101:I114"/>
    <mergeCell ref="I115:I119"/>
    <mergeCell ref="L91:L93"/>
    <mergeCell ref="L94:L100"/>
    <mergeCell ref="L101:L114"/>
    <mergeCell ref="K91:K93"/>
    <mergeCell ref="K94:K100"/>
    <mergeCell ref="K101:K114"/>
    <mergeCell ref="K115:K119"/>
    <mergeCell ref="E46:E52"/>
    <mergeCell ref="E53:E56"/>
    <mergeCell ref="E6:E11"/>
    <mergeCell ref="E12:E14"/>
    <mergeCell ref="E15:E16"/>
    <mergeCell ref="E17:E21"/>
    <mergeCell ref="E22:E24"/>
    <mergeCell ref="I80:I84"/>
    <mergeCell ref="I85:I90"/>
    <mergeCell ref="I46:I52"/>
    <mergeCell ref="I53:I56"/>
    <mergeCell ref="I57:I67"/>
    <mergeCell ref="I68:I72"/>
    <mergeCell ref="I73:I79"/>
    <mergeCell ref="I17:I21"/>
    <mergeCell ref="I22:I24"/>
    <mergeCell ref="I25:I32"/>
    <mergeCell ref="I33:I38"/>
    <mergeCell ref="I39:I45"/>
    <mergeCell ref="E91:E93"/>
    <mergeCell ref="E94:E100"/>
    <mergeCell ref="E101:E114"/>
    <mergeCell ref="E115:E119"/>
    <mergeCell ref="G6:G11"/>
    <mergeCell ref="G12:G14"/>
    <mergeCell ref="G15:G16"/>
    <mergeCell ref="G17:G21"/>
    <mergeCell ref="G22:G24"/>
    <mergeCell ref="G25:G32"/>
    <mergeCell ref="G33:G38"/>
    <mergeCell ref="G39:G45"/>
    <mergeCell ref="G46:G52"/>
    <mergeCell ref="G53:G56"/>
    <mergeCell ref="G57:G67"/>
    <mergeCell ref="G68:G72"/>
    <mergeCell ref="E57:E67"/>
    <mergeCell ref="E68:E72"/>
    <mergeCell ref="E73:E79"/>
    <mergeCell ref="E80:E84"/>
    <mergeCell ref="E85:E90"/>
    <mergeCell ref="E25:E32"/>
    <mergeCell ref="E33:E38"/>
    <mergeCell ref="E39:E45"/>
    <mergeCell ref="G101:G114"/>
    <mergeCell ref="G115:G119"/>
    <mergeCell ref="K6:K11"/>
    <mergeCell ref="K12:K14"/>
    <mergeCell ref="K15:K16"/>
    <mergeCell ref="K17:K21"/>
    <mergeCell ref="K22:K24"/>
    <mergeCell ref="K25:K32"/>
    <mergeCell ref="K33:K38"/>
    <mergeCell ref="K39:K45"/>
    <mergeCell ref="K46:K52"/>
    <mergeCell ref="K53:K56"/>
    <mergeCell ref="K57:K67"/>
    <mergeCell ref="K68:K72"/>
    <mergeCell ref="K73:K79"/>
    <mergeCell ref="K80:K84"/>
    <mergeCell ref="G73:G79"/>
    <mergeCell ref="G80:G84"/>
    <mergeCell ref="G85:G90"/>
    <mergeCell ref="G91:G93"/>
    <mergeCell ref="G94:G100"/>
    <mergeCell ref="K85:K9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29"/>
  <sheetViews>
    <sheetView showGridLines="0" zoomScale="90" zoomScaleNormal="90" workbookViewId="0">
      <pane xSplit="1" ySplit="1" topLeftCell="B2" activePane="bottomRight" state="frozen"/>
      <selection activeCell="F20" sqref="F20"/>
      <selection pane="topRight" activeCell="F20" sqref="F20"/>
      <selection pane="bottomLeft" activeCell="F20" sqref="F20"/>
      <selection pane="bottomRight" activeCell="A2" sqref="A2"/>
    </sheetView>
  </sheetViews>
  <sheetFormatPr baseColWidth="10" defaultColWidth="0" defaultRowHeight="15" x14ac:dyDescent="0.25"/>
  <cols>
    <col min="1" max="1" width="15.7109375" customWidth="1"/>
    <col min="2" max="2" width="50.7109375" customWidth="1"/>
    <col min="3" max="3" width="20.7109375" customWidth="1"/>
    <col min="4" max="4" width="50.7109375" style="34" customWidth="1"/>
    <col min="5" max="5" width="5.7109375" customWidth="1"/>
    <col min="6" max="6" width="50.7109375" style="34" customWidth="1"/>
    <col min="7" max="7" width="5.7109375" customWidth="1"/>
    <col min="8" max="16384" width="11.42578125" hidden="1"/>
  </cols>
  <sheetData>
    <row r="1" spans="1:6" s="36" customFormat="1" ht="43.5" customHeight="1" x14ac:dyDescent="0.25">
      <c r="A1" s="37" t="s">
        <v>305</v>
      </c>
      <c r="B1" s="37" t="s">
        <v>304</v>
      </c>
      <c r="C1" s="37" t="s">
        <v>303</v>
      </c>
      <c r="D1" s="37" t="s">
        <v>302</v>
      </c>
      <c r="F1" s="39" t="s">
        <v>349</v>
      </c>
    </row>
    <row r="2" spans="1:6" s="35" customFormat="1" ht="60" customHeight="1" x14ac:dyDescent="0.25">
      <c r="A2" s="38" t="s">
        <v>258</v>
      </c>
      <c r="B2" s="38" t="s">
        <v>299</v>
      </c>
      <c r="C2" s="38" t="s">
        <v>292</v>
      </c>
      <c r="D2" s="38" t="s">
        <v>301</v>
      </c>
      <c r="F2" s="40" t="s">
        <v>307</v>
      </c>
    </row>
    <row r="3" spans="1:6" ht="60" customHeight="1" x14ac:dyDescent="0.25">
      <c r="A3" s="38" t="s">
        <v>258</v>
      </c>
      <c r="B3" s="38" t="s">
        <v>299</v>
      </c>
      <c r="C3" s="38" t="s">
        <v>292</v>
      </c>
      <c r="D3" s="38" t="s">
        <v>300</v>
      </c>
      <c r="F3" s="40" t="s">
        <v>307</v>
      </c>
    </row>
    <row r="4" spans="1:6" ht="60" customHeight="1" x14ac:dyDescent="0.25">
      <c r="A4" s="38" t="s">
        <v>258</v>
      </c>
      <c r="B4" s="38" t="s">
        <v>297</v>
      </c>
      <c r="C4" s="38" t="s">
        <v>296</v>
      </c>
      <c r="D4" s="38" t="s">
        <v>295</v>
      </c>
      <c r="F4" s="40" t="s">
        <v>307</v>
      </c>
    </row>
    <row r="5" spans="1:6" ht="63.75" x14ac:dyDescent="0.25">
      <c r="A5" s="38" t="s">
        <v>258</v>
      </c>
      <c r="B5" s="38" t="s">
        <v>299</v>
      </c>
      <c r="C5" s="38" t="s">
        <v>292</v>
      </c>
      <c r="D5" s="38" t="s">
        <v>298</v>
      </c>
      <c r="F5" s="40" t="s">
        <v>308</v>
      </c>
    </row>
    <row r="6" spans="1:6" ht="63.75" x14ac:dyDescent="0.25">
      <c r="A6" s="38" t="s">
        <v>258</v>
      </c>
      <c r="B6" s="38" t="s">
        <v>293</v>
      </c>
      <c r="C6" s="38" t="s">
        <v>292</v>
      </c>
      <c r="D6" s="38" t="s">
        <v>294</v>
      </c>
      <c r="F6" s="40" t="s">
        <v>308</v>
      </c>
    </row>
    <row r="7" spans="1:6" ht="60" customHeight="1" x14ac:dyDescent="0.25">
      <c r="A7" s="38" t="s">
        <v>258</v>
      </c>
      <c r="B7" s="38" t="s">
        <v>293</v>
      </c>
      <c r="C7" s="38" t="s">
        <v>292</v>
      </c>
      <c r="D7" s="38" t="s">
        <v>291</v>
      </c>
      <c r="F7" s="41" t="s">
        <v>309</v>
      </c>
    </row>
    <row r="8" spans="1:6" ht="153" x14ac:dyDescent="0.25">
      <c r="A8" s="38" t="s">
        <v>258</v>
      </c>
      <c r="B8" s="38" t="s">
        <v>289</v>
      </c>
      <c r="C8" s="38" t="s">
        <v>288</v>
      </c>
      <c r="D8" s="38" t="s">
        <v>290</v>
      </c>
      <c r="F8" s="40" t="s">
        <v>348</v>
      </c>
    </row>
    <row r="9" spans="1:6" ht="60" customHeight="1" x14ac:dyDescent="0.25">
      <c r="A9" s="38" t="s">
        <v>258</v>
      </c>
      <c r="B9" s="38" t="s">
        <v>289</v>
      </c>
      <c r="C9" s="38" t="s">
        <v>288</v>
      </c>
      <c r="D9" s="38" t="s">
        <v>287</v>
      </c>
      <c r="F9" s="40" t="s">
        <v>323</v>
      </c>
    </row>
    <row r="10" spans="1:6" ht="178.5" x14ac:dyDescent="0.25">
      <c r="A10" s="38" t="s">
        <v>258</v>
      </c>
      <c r="B10" s="38" t="s">
        <v>286</v>
      </c>
      <c r="C10" s="38" t="s">
        <v>285</v>
      </c>
      <c r="D10" s="38" t="s">
        <v>306</v>
      </c>
      <c r="F10" s="40" t="s">
        <v>318</v>
      </c>
    </row>
    <row r="11" spans="1:6" ht="60" customHeight="1" x14ac:dyDescent="0.25">
      <c r="A11" s="38" t="s">
        <v>258</v>
      </c>
      <c r="B11" s="38" t="s">
        <v>286</v>
      </c>
      <c r="C11" s="38" t="s">
        <v>285</v>
      </c>
      <c r="D11" s="38" t="s">
        <v>336</v>
      </c>
      <c r="F11" s="40" t="s">
        <v>310</v>
      </c>
    </row>
    <row r="12" spans="1:6" ht="63.75" x14ac:dyDescent="0.25">
      <c r="A12" s="38" t="s">
        <v>258</v>
      </c>
      <c r="B12" s="38" t="s">
        <v>284</v>
      </c>
      <c r="C12" s="38" t="s">
        <v>282</v>
      </c>
      <c r="D12" s="38" t="s">
        <v>337</v>
      </c>
      <c r="F12" s="40" t="s">
        <v>311</v>
      </c>
    </row>
    <row r="13" spans="1:6" ht="191.25" x14ac:dyDescent="0.25">
      <c r="A13" s="38" t="s">
        <v>258</v>
      </c>
      <c r="B13" s="38" t="s">
        <v>284</v>
      </c>
      <c r="C13" s="38" t="s">
        <v>282</v>
      </c>
      <c r="D13" s="38" t="s">
        <v>338</v>
      </c>
      <c r="F13" s="40" t="s">
        <v>312</v>
      </c>
    </row>
    <row r="14" spans="1:6" ht="102" x14ac:dyDescent="0.25">
      <c r="A14" s="38" t="s">
        <v>258</v>
      </c>
      <c r="B14" s="38" t="s">
        <v>283</v>
      </c>
      <c r="C14" s="38" t="s">
        <v>282</v>
      </c>
      <c r="D14" s="38" t="s">
        <v>339</v>
      </c>
      <c r="F14" s="40" t="s">
        <v>313</v>
      </c>
    </row>
    <row r="15" spans="1:6" ht="60" customHeight="1" x14ac:dyDescent="0.25">
      <c r="A15" s="38" t="s">
        <v>258</v>
      </c>
      <c r="B15" s="38" t="s">
        <v>281</v>
      </c>
      <c r="C15" s="38" t="s">
        <v>280</v>
      </c>
      <c r="D15" s="38" t="s">
        <v>314</v>
      </c>
      <c r="F15" s="40" t="s">
        <v>315</v>
      </c>
    </row>
    <row r="16" spans="1:6" ht="76.5" x14ac:dyDescent="0.25">
      <c r="A16" s="38" t="s">
        <v>258</v>
      </c>
      <c r="B16" s="38" t="s">
        <v>279</v>
      </c>
      <c r="C16" s="38" t="s">
        <v>278</v>
      </c>
      <c r="D16" s="38" t="s">
        <v>340</v>
      </c>
      <c r="F16" s="40" t="s">
        <v>316</v>
      </c>
    </row>
    <row r="17" spans="1:6" ht="60" customHeight="1" x14ac:dyDescent="0.25">
      <c r="A17" s="38" t="s">
        <v>258</v>
      </c>
      <c r="B17" s="38" t="s">
        <v>277</v>
      </c>
      <c r="C17" s="38" t="s">
        <v>276</v>
      </c>
      <c r="D17" s="38" t="s">
        <v>341</v>
      </c>
      <c r="F17" s="40" t="s">
        <v>317</v>
      </c>
    </row>
    <row r="18" spans="1:6" ht="140.25" x14ac:dyDescent="0.25">
      <c r="A18" s="38" t="s">
        <v>258</v>
      </c>
      <c r="B18" s="38" t="s">
        <v>275</v>
      </c>
      <c r="C18" s="38" t="s">
        <v>274</v>
      </c>
      <c r="D18" s="38" t="s">
        <v>342</v>
      </c>
      <c r="F18" s="40" t="s">
        <v>319</v>
      </c>
    </row>
    <row r="19" spans="1:6" ht="76.5" x14ac:dyDescent="0.25">
      <c r="A19" s="38" t="s">
        <v>258</v>
      </c>
      <c r="B19" s="38" t="s">
        <v>273</v>
      </c>
      <c r="C19" s="38" t="s">
        <v>268</v>
      </c>
      <c r="D19" s="38" t="s">
        <v>343</v>
      </c>
      <c r="F19" s="40" t="s">
        <v>320</v>
      </c>
    </row>
    <row r="20" spans="1:6" ht="127.5" x14ac:dyDescent="0.25">
      <c r="A20" s="38" t="s">
        <v>258</v>
      </c>
      <c r="B20" s="38" t="s">
        <v>272</v>
      </c>
      <c r="C20" s="38" t="s">
        <v>268</v>
      </c>
      <c r="D20" s="38" t="s">
        <v>322</v>
      </c>
      <c r="F20" s="40" t="s">
        <v>324</v>
      </c>
    </row>
    <row r="21" spans="1:6" ht="60" customHeight="1" x14ac:dyDescent="0.25">
      <c r="A21" s="38" t="s">
        <v>258</v>
      </c>
      <c r="B21" s="38" t="s">
        <v>271</v>
      </c>
      <c r="C21" s="38" t="s">
        <v>268</v>
      </c>
      <c r="D21" s="38" t="s">
        <v>325</v>
      </c>
      <c r="F21" s="40" t="s">
        <v>326</v>
      </c>
    </row>
    <row r="22" spans="1:6" ht="60" customHeight="1" x14ac:dyDescent="0.25">
      <c r="A22" s="38" t="s">
        <v>258</v>
      </c>
      <c r="B22" s="38" t="s">
        <v>270</v>
      </c>
      <c r="C22" s="38" t="s">
        <v>268</v>
      </c>
      <c r="D22" s="38" t="s">
        <v>321</v>
      </c>
      <c r="F22" s="40" t="s">
        <v>310</v>
      </c>
    </row>
    <row r="23" spans="1:6" ht="60" customHeight="1" x14ac:dyDescent="0.25">
      <c r="A23" s="38" t="s">
        <v>258</v>
      </c>
      <c r="B23" s="38" t="s">
        <v>269</v>
      </c>
      <c r="C23" s="38" t="s">
        <v>268</v>
      </c>
      <c r="D23" s="38" t="s">
        <v>344</v>
      </c>
      <c r="F23" s="40" t="s">
        <v>327</v>
      </c>
    </row>
    <row r="24" spans="1:6" ht="60" customHeight="1" x14ac:dyDescent="0.25">
      <c r="A24" s="38" t="s">
        <v>258</v>
      </c>
      <c r="B24" s="38" t="s">
        <v>267</v>
      </c>
      <c r="C24" s="38" t="s">
        <v>265</v>
      </c>
      <c r="D24" s="38" t="s">
        <v>345</v>
      </c>
      <c r="F24" s="40" t="s">
        <v>329</v>
      </c>
    </row>
    <row r="25" spans="1:6" ht="60" customHeight="1" x14ac:dyDescent="0.25">
      <c r="A25" s="38" t="s">
        <v>258</v>
      </c>
      <c r="B25" s="38" t="s">
        <v>266</v>
      </c>
      <c r="C25" s="38" t="s">
        <v>265</v>
      </c>
      <c r="D25" s="38" t="s">
        <v>346</v>
      </c>
      <c r="F25" s="40" t="s">
        <v>328</v>
      </c>
    </row>
    <row r="26" spans="1:6" ht="63.75" x14ac:dyDescent="0.25">
      <c r="A26" s="38" t="s">
        <v>258</v>
      </c>
      <c r="B26" s="38" t="s">
        <v>264</v>
      </c>
      <c r="C26" s="38" t="s">
        <v>263</v>
      </c>
      <c r="D26" s="38" t="s">
        <v>330</v>
      </c>
      <c r="F26" s="40" t="s">
        <v>331</v>
      </c>
    </row>
    <row r="27" spans="1:6" ht="76.5" x14ac:dyDescent="0.25">
      <c r="A27" s="38" t="s">
        <v>258</v>
      </c>
      <c r="B27" s="38" t="s">
        <v>262</v>
      </c>
      <c r="C27" s="38" t="s">
        <v>261</v>
      </c>
      <c r="D27" s="38" t="s">
        <v>347</v>
      </c>
      <c r="F27" s="40" t="s">
        <v>332</v>
      </c>
    </row>
    <row r="28" spans="1:6" ht="89.25" x14ac:dyDescent="0.25">
      <c r="A28" s="38" t="s">
        <v>258</v>
      </c>
      <c r="B28" s="38" t="s">
        <v>260</v>
      </c>
      <c r="C28" s="38" t="s">
        <v>259</v>
      </c>
      <c r="D28" s="38" t="s">
        <v>333</v>
      </c>
      <c r="F28" s="40" t="s">
        <v>334</v>
      </c>
    </row>
    <row r="29" spans="1:6" ht="60" customHeight="1" x14ac:dyDescent="0.25">
      <c r="A29" s="38" t="s">
        <v>258</v>
      </c>
      <c r="B29" s="38" t="s">
        <v>257</v>
      </c>
      <c r="C29" s="38" t="s">
        <v>256</v>
      </c>
      <c r="D29" s="38" t="s">
        <v>255</v>
      </c>
      <c r="F29" s="40" t="s">
        <v>335</v>
      </c>
    </row>
  </sheetData>
  <autoFilter ref="A1:F1"/>
  <dataValidations count="2">
    <dataValidation allowBlank="1" showInputMessage="1" showErrorMessage="1" promptTitle="Ubicación Geográfica" prompt="Especifique, si es posible, el (los) sitio (s) donde se presenta el problema identificado." sqref="D10"/>
    <dataValidation allowBlank="1" showErrorMessage="1" sqref="B2:C2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Estructura Programática</vt:lpstr>
      <vt:lpstr>Matriz Operativa y Financiera</vt:lpstr>
      <vt:lpstr>Matriz Propuestas Taller Etnias</vt:lpstr>
      <vt:lpstr>'Matriz Operativa y Financiera'!_FilterDatabase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Moncrieff</dc:creator>
  <cp:lastModifiedBy>Yesid Correa</cp:lastModifiedBy>
  <dcterms:created xsi:type="dcterms:W3CDTF">2020-04-07T01:02:15Z</dcterms:created>
  <dcterms:modified xsi:type="dcterms:W3CDTF">2020-04-28T15:37:53Z</dcterms:modified>
</cp:coreProperties>
</file>