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hidePivotFieldList="1" defaultThemeVersion="124226"/>
  <mc:AlternateContent xmlns:mc="http://schemas.openxmlformats.org/markup-compatibility/2006">
    <mc:Choice Requires="x15">
      <x15ac:absPath xmlns:x15ac="http://schemas.microsoft.com/office/spreadsheetml/2010/11/ac" url="C:\Users\Cardique\Director de Laboratorio Cardique\Sistema de Calidad\ISO 9001\Mapa de Riesgos\"/>
    </mc:Choice>
  </mc:AlternateContent>
  <xr:revisionPtr revIDLastSave="0" documentId="8_{52E1DFD8-EED5-4E67-9279-12148F9984FA}" xr6:coauthVersionLast="44" xr6:coauthVersionMax="44" xr10:uidLastSave="{00000000-0000-0000-0000-000000000000}"/>
  <bookViews>
    <workbookView xWindow="-120" yWindow="-120" windowWidth="29040" windowHeight="15840" tabRatio="591" xr2:uid="{00000000-000D-0000-FFFF-FFFF00000000}"/>
  </bookViews>
  <sheets>
    <sheet name="laboratorio" sheetId="16" r:id="rId1"/>
    <sheet name="Tabla de Vulnerabilidades" sheetId="2" r:id="rId2"/>
  </sheets>
  <externalReferences>
    <externalReference r:id="rId3"/>
    <externalReference r:id="rId4"/>
    <externalReference r:id="rId5"/>
  </externalReferences>
  <definedNames>
    <definedName name="_xlnm.Print_Area" localSheetId="0">laboratorio!$A$1:$Q$50</definedName>
    <definedName name="_xlnm.Print_Area" localSheetId="1">'Tabla de Vulnerabilidades'!$A$1:$Q$20</definedName>
    <definedName name="_xlnm.Print_Titles" localSheetId="0">laboratorio!$1:$12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4" i="16" l="1"/>
  <c r="K24" i="16"/>
  <c r="N24" i="16" s="1"/>
  <c r="G24" i="16"/>
  <c r="L13" i="16"/>
  <c r="A21" i="16"/>
  <c r="A22" i="16" s="1"/>
  <c r="A23" i="16" s="1"/>
  <c r="G20" i="16"/>
  <c r="G22" i="16"/>
  <c r="G23" i="16"/>
  <c r="G21" i="16"/>
  <c r="K22" i="16"/>
  <c r="O22" i="16" s="1"/>
  <c r="L22" i="16"/>
  <c r="K23" i="16"/>
  <c r="L23" i="16"/>
  <c r="K21" i="16"/>
  <c r="N21" i="16" s="1"/>
  <c r="K20" i="16"/>
  <c r="M20" i="16" s="1"/>
  <c r="L20" i="16"/>
  <c r="K19" i="16"/>
  <c r="M19" i="16" s="1"/>
  <c r="L19" i="16"/>
  <c r="N19" i="16" s="1"/>
  <c r="K18" i="16"/>
  <c r="L18" i="16"/>
  <c r="L17" i="16"/>
  <c r="K16" i="16"/>
  <c r="L16" i="16"/>
  <c r="L15" i="16"/>
  <c r="K14" i="16"/>
  <c r="L14" i="16"/>
  <c r="K13" i="16"/>
  <c r="F14" i="16"/>
  <c r="F16" i="16"/>
  <c r="F19" i="16"/>
  <c r="F22" i="16"/>
  <c r="F23" i="16"/>
  <c r="G19" i="16"/>
  <c r="G18" i="16"/>
  <c r="G13" i="16"/>
  <c r="G17" i="16"/>
  <c r="G15" i="16"/>
  <c r="G14" i="16"/>
  <c r="M12" i="2"/>
  <c r="N12" i="2" s="1"/>
  <c r="F18" i="16" s="1"/>
  <c r="M13" i="2"/>
  <c r="N13" i="2" s="1"/>
  <c r="M14" i="2"/>
  <c r="N14" i="2" s="1"/>
  <c r="M15" i="2"/>
  <c r="N15" i="2" s="1"/>
  <c r="M16" i="2"/>
  <c r="N16" i="2" s="1"/>
  <c r="M17" i="2"/>
  <c r="N17" i="2" s="1"/>
  <c r="M18" i="2"/>
  <c r="N18" i="2" s="1"/>
  <c r="M19" i="2"/>
  <c r="N19" i="2" s="1"/>
  <c r="M20" i="2"/>
  <c r="N20" i="2" s="1"/>
  <c r="H6" i="2"/>
  <c r="I6" i="2" s="1"/>
  <c r="F6" i="2"/>
  <c r="G6" i="2" s="1"/>
  <c r="D6" i="2"/>
  <c r="E6" i="2" s="1"/>
  <c r="H5" i="2"/>
  <c r="I5" i="2" s="1"/>
  <c r="F5" i="2"/>
  <c r="G5" i="2" s="1"/>
  <c r="D5" i="2"/>
  <c r="E5" i="2" s="1"/>
  <c r="H4" i="2"/>
  <c r="I4" i="2" s="1"/>
  <c r="F4" i="2"/>
  <c r="G4" i="2" s="1"/>
  <c r="D4" i="2"/>
  <c r="E4" i="2" s="1"/>
  <c r="N13" i="16"/>
  <c r="M22" i="16"/>
  <c r="F20" i="16"/>
  <c r="M24" i="16"/>
  <c r="O24" i="16"/>
  <c r="O20" i="16"/>
  <c r="N17" i="16"/>
  <c r="F21" i="16"/>
  <c r="O23" i="16"/>
  <c r="O16" i="16"/>
  <c r="N20" i="16"/>
  <c r="O17" i="16" l="1"/>
  <c r="M17" i="16"/>
  <c r="F15" i="16"/>
  <c r="M15" i="16"/>
  <c r="O19" i="16"/>
  <c r="N23" i="16"/>
  <c r="O15" i="16"/>
  <c r="O21" i="16"/>
  <c r="M14" i="16"/>
  <c r="O18" i="16"/>
  <c r="M23" i="16"/>
  <c r="N22" i="16"/>
  <c r="M18" i="16"/>
  <c r="N18" i="16"/>
  <c r="M16" i="16"/>
  <c r="N14" i="16"/>
  <c r="O14" i="16"/>
  <c r="F24" i="16"/>
  <c r="F13" i="16"/>
  <c r="F17" i="16"/>
  <c r="M13" i="16"/>
  <c r="O13" i="16"/>
  <c r="M21" i="16"/>
  <c r="N15" i="16"/>
  <c r="N1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Miguel</author>
  </authors>
  <commentList>
    <comment ref="D12" authorId="0" shapeId="0" xr:uid="{00000000-0006-0000-0000-000001000000}">
      <text>
        <r>
          <rPr>
            <sz val="8"/>
            <color indexed="81"/>
            <rFont val="Tahoma"/>
            <family val="2"/>
          </rPr>
          <t>Representa el número de veces que el riesgo se ha presentado en un determinado tiempo o puede presentarse,
1:Baja
2:Media
3: Alta</t>
        </r>
      </text>
    </comment>
    <comment ref="E12" authorId="0" shapeId="0" xr:uid="{00000000-0006-0000-0000-000002000000}">
      <text>
        <r>
          <rPr>
            <sz val="8"/>
            <color indexed="81"/>
            <rFont val="Tahoma"/>
            <family val="2"/>
          </rPr>
          <t>Se refiere a la magnitud de los efectos al ocurrir el riesgo.
5:Leve
10:Moderado
20: Catastrófico</t>
        </r>
      </text>
    </comment>
    <comment ref="F12" authorId="0" shapeId="0" xr:uid="{00000000-0006-0000-0000-000003000000}">
      <text>
        <r>
          <rPr>
            <sz val="8"/>
            <color indexed="81"/>
            <rFont val="Tahoma"/>
            <family val="2"/>
          </rPr>
          <t xml:space="preserve">Para adelantar el análisis del riesgo se deben considerar los siguientes aspectos:
- La Calificación del Riesgo: se logra a través de la estimación de la probabilidad de su ocurrencia y el impacto que puede causar la materialización del riesgo. 
- La Evaluación del Riesgo: permite comparar los resultados de su calificación, con los criterios definidos para establecer el grado de exposición de la entidad al riesgo; de esta forma es posible distinguir entre los riesgos aceptables, tolerables, moderados, importantes o inaceptables y fijar las prioridades de las acciones requeridas para su tratamiento.
</t>
        </r>
      </text>
    </comment>
    <comment ref="H12" authorId="0" shapeId="0" xr:uid="{00000000-0006-0000-0000-000004000000}">
      <text>
        <r>
          <rPr>
            <sz val="8"/>
            <color indexed="81"/>
            <rFont val="Tahoma"/>
            <family val="2"/>
          </rPr>
          <t xml:space="preserve">Para adelantar la evaluación de los controles existentes es necesario describirlos estableciendo si son preventivos o correctivos y responder a las siguientes preguntas:
1. ¿Los controles están documentados?
2. ¿Se esta aplicando en la actualidad?
3. ¿Es efectivo para minimizar el riesgo?
CRITERIOS                                          VALORACIÓN DEL RIESGO
Los controles existentes no             Se mantiene el resultado de la
son efectivos                                   evaluación antes de controles
Los controles existentes son           Cambia el resultado a una casilla inferior
efectivos pero no están                   de la matriz de evaluación antes de
documentados                                  controles (el desplazamiento depende de                                                          
                                                         sí el control afecta el impacto o la 
                                                         probabilidad)
Los controles son efectivos y          Pasa a escala inferior (el desplazamiento
están documentados.                      depende de si el control afecta el
                                                         impacto o la probabilidad)
</t>
        </r>
      </text>
    </comment>
    <comment ref="O12" authorId="0" shapeId="0" xr:uid="{00000000-0006-0000-0000-000005000000}">
      <text>
        <r>
          <rPr>
            <sz val="8"/>
            <color indexed="81"/>
            <rFont val="Tahoma"/>
            <family val="2"/>
          </rPr>
          <t xml:space="preserve">Se deben tener en cuenta algunas de las siguientes opciones, las cuales pueden considerarse cada una de ellas independientemente, interrelacionadas o en conjunto.
- </t>
        </r>
        <r>
          <rPr>
            <b/>
            <sz val="8"/>
            <color indexed="81"/>
            <rFont val="Tahoma"/>
            <family val="2"/>
          </rPr>
          <t>Evitar el riesgo,</t>
        </r>
        <r>
          <rPr>
            <sz val="8"/>
            <color indexed="81"/>
            <rFont val="Tahoma"/>
            <family val="2"/>
          </rPr>
          <t xml:space="preserve"> 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Un ejemplo de esto puede ser el control de calidad, manejo de los insumos, mantenimiento preventivo de los equipos, desarrollo tecnológico, etc.
- </t>
        </r>
        <r>
          <rPr>
            <b/>
            <sz val="8"/>
            <color indexed="81"/>
            <rFont val="Tahoma"/>
            <family val="2"/>
          </rPr>
          <t>Reducir el riesgo,</t>
        </r>
        <r>
          <rPr>
            <sz val="8"/>
            <color indexed="81"/>
            <rFont val="Tahoma"/>
            <family val="2"/>
          </rPr>
          <t xml:space="preserve"> implica 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Se consigue mediante la optimización de los procedimientos y la implementación de controles.
- </t>
        </r>
        <r>
          <rPr>
            <b/>
            <sz val="8"/>
            <color indexed="81"/>
            <rFont val="Tahoma"/>
            <family val="2"/>
          </rPr>
          <t>Compartir o Transferir el riesgo</t>
        </r>
        <r>
          <rPr>
            <sz val="8"/>
            <color indexed="81"/>
            <rFont val="Tahoma"/>
            <family val="2"/>
          </rPr>
          <t xml:space="preserve">, reduce su efecto a través del traspaso de las pérdidas a otras organizaciones, como en el caso de los contratos de seguros o a través de otros medios que permiten distribuir una porción del riesgo con otra entidad, como en los contratos a riesgo compartido. Es así como por ejemplo, la información de gran importancia se puede duplicar y almacenar en un lugar distante y de ubicación segura, en vez de dejarla concentrada en un solo lugar.
- </t>
        </r>
        <r>
          <rPr>
            <b/>
            <sz val="8"/>
            <color indexed="81"/>
            <rFont val="Tahoma"/>
            <family val="2"/>
          </rPr>
          <t>Asumir un riesgo</t>
        </r>
        <r>
          <rPr>
            <sz val="8"/>
            <color indexed="81"/>
            <rFont val="Tahoma"/>
            <family val="2"/>
          </rPr>
          <t>, luego de que el riesgo ha sido reducido o transferido puede quedar un riesgo residual que se mantiene, en este caso el gerente del proceso simplemente acepta la pérdida residual probable y elabora planes de contingencia para su manejo.
Para el manejo de los riesgos se deben analizar las posibles acciones a emprender, las cuales deben ser factibles y efectivas, tales como: la implementación de las políticas, definición de estándares, optimización de procesos y procedimientos y cambios físicos entre otros. La selección de las acciones más conveniente debe considerar la viabilidad jurídica, técnica, institucional, financiera y económica y se puede realizar con base en los siguientes criterios:
a) La valoración del riesgo
b) El balance entre el costo de la implementación de cada acción contra el beneficio de la misma.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 Miguel</author>
    <author>LUIS MIGUEL ROMERO</author>
  </authors>
  <commentList>
    <comment ref="D4" authorId="0" shapeId="0" xr:uid="{00000000-0006-0000-0100-000001000000}">
      <text>
        <r>
          <rPr>
            <sz val="8"/>
            <color indexed="81"/>
            <rFont val="Tahoma"/>
            <family val="2"/>
          </rPr>
          <t>Moderado: Evitar el riesgo, se deben tomar medidas para llevar los Riesgos a la Zona Aceptable o Tolerable, en lo posible. los Riesgos de Impacto leve y Probabilidad alta se previenen.</t>
        </r>
      </text>
    </comment>
    <comment ref="F4" authorId="0" shapeId="0" xr:uid="{00000000-0006-0000-0100-000002000000}">
      <text>
        <r>
          <rPr>
            <sz val="8"/>
            <color indexed="81"/>
            <rFont val="Tahoma"/>
            <family val="2"/>
          </rPr>
          <t>Importante: 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t>
        </r>
      </text>
    </comment>
    <comment ref="H4" authorId="0" shapeId="0" xr:uid="{00000000-0006-0000-0100-000003000000}">
      <text>
        <r>
          <rPr>
            <sz val="8"/>
            <color indexed="81"/>
            <rFont val="Tahoma"/>
            <family val="2"/>
          </rPr>
          <t>Inaceptable: Evitar, Reducir, Compartir o transferir el riesgo.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Siempre que el riesgo sea calificado con Impacto catastrófico la Entidad debe diseñar planes de contingencia, para protegerse en caso de su ocurrencia.</t>
        </r>
      </text>
    </comment>
    <comment ref="D5" authorId="0" shapeId="0" xr:uid="{00000000-0006-0000-0100-000004000000}">
      <text>
        <r>
          <rPr>
            <sz val="8"/>
            <color indexed="81"/>
            <rFont val="Tahoma"/>
            <family val="2"/>
          </rPr>
          <t>Tolerable: Asumir o reducir el riesgo. se deben tomar medidas para llevar los Riesgos a la Zona Aceptable o
Tolerable, en lo posible. Cuando la Probabilidad del riesgo sea media y su Impacto leve, se debe realizar un
análisis del costo beneficio con el que se pueda decidir entre reducir el riesgo, asumirlo o compartirlo.</t>
        </r>
      </text>
    </comment>
    <comment ref="F5" authorId="0" shapeId="0" xr:uid="{00000000-0006-0000-0100-000005000000}">
      <text>
        <r>
          <rPr>
            <sz val="8"/>
            <color indexed="81"/>
            <rFont val="Tahoma"/>
            <family val="2"/>
          </rPr>
          <t>Moderado:Reducir,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 los Riesgos con
Impacto moderado y Probabilidad media, se reduce o se comparte el riesgo, si es posible.</t>
        </r>
      </text>
    </comment>
    <comment ref="H5" authorId="0" shapeId="0" xr:uid="{00000000-0006-0000-0100-000006000000}">
      <text>
        <r>
          <rPr>
            <sz val="8"/>
            <color indexed="81"/>
            <rFont val="Tahoma"/>
            <family val="2"/>
          </rPr>
          <t>Importante: 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 Siempre que el riesgo sea calificado con Impacto catastrófico la Entidad debe diseñar planes de contingencia, para protegerse en caso de su ocurrencia.</t>
        </r>
      </text>
    </comment>
    <comment ref="B6" authorId="1" shapeId="0" xr:uid="{00000000-0006-0000-0100-000007000000}">
      <text>
        <r>
          <rPr>
            <sz val="9"/>
            <color indexed="81"/>
            <rFont val="Tahoma"/>
            <family val="2"/>
          </rPr>
          <t>Se presenta en circunstancias excepcionales.</t>
        </r>
      </text>
    </comment>
    <comment ref="D6" authorId="0" shapeId="0" xr:uid="{00000000-0006-0000-0100-000008000000}">
      <text>
        <r>
          <rPr>
            <sz val="8"/>
            <color indexed="81"/>
            <rFont val="Tahoma"/>
            <family val="2"/>
          </rPr>
          <t>Aceptable: Asumir el riesgo.  Permite a la Entidad asumirlo, es decir, el riesgo se encuentra en un nivel que puede aceptarlo sin necesidad de tomar otras
medidas de control diferentes a las que se poseen.</t>
        </r>
      </text>
    </comment>
    <comment ref="F6" authorId="0" shapeId="0" xr:uid="{00000000-0006-0000-0100-000009000000}">
      <text>
        <r>
          <rPr>
            <sz val="8"/>
            <color indexed="81"/>
            <rFont val="Tahoma"/>
            <family val="2"/>
          </rPr>
          <t xml:space="preserve">Tolerable: Asumir o reducir el riesgo. se deben tomar medidas para llevar los Riesgos a la Zona Aceptable o Tolerable, en lo posible. </t>
        </r>
      </text>
    </comment>
    <comment ref="H6" authorId="0" shapeId="0" xr:uid="{00000000-0006-0000-0100-00000A000000}">
      <text>
        <r>
          <rPr>
            <sz val="8"/>
            <color indexed="81"/>
            <rFont val="Tahoma"/>
            <family val="2"/>
          </rPr>
          <t>Moderado:Reducir, Compartir o transferir el riesgo. Cuando el riesgo tenga una Probabilidad baja y Impacto catastrófico se debe tratar de compartir el riesgo y evitar la entidad en caso de que éste se presente. Siempre que el riesgo sea calificado con Impacto catastrófico la Entidad debe diseñar planes de contingencia, para protegerse en caso de su ocurrencia.</t>
        </r>
      </text>
    </comment>
  </commentList>
</comments>
</file>

<file path=xl/sharedStrings.xml><?xml version="1.0" encoding="utf-8"?>
<sst xmlns="http://schemas.openxmlformats.org/spreadsheetml/2006/main" count="173" uniqueCount="134">
  <si>
    <t>Probabilidad</t>
  </si>
  <si>
    <t>Valoración</t>
  </si>
  <si>
    <t>Impacto</t>
  </si>
  <si>
    <t>Combinaciones</t>
  </si>
  <si>
    <t>Nivel de riesgo</t>
  </si>
  <si>
    <t>Resultado</t>
  </si>
  <si>
    <t>Tratamiento</t>
  </si>
  <si>
    <t>Bajo</t>
  </si>
  <si>
    <t>Aceptable</t>
  </si>
  <si>
    <t>Asumir el riesgo. Permite a la Entidad asumirlo, es decir, el riesgo se encuentra en un nivel que puede aceptarlo sin necesidad de tomar otras medidas de control diferentes a las que se poseen.</t>
  </si>
  <si>
    <t>Tolerable 1</t>
  </si>
  <si>
    <t xml:space="preserve">Asumir o reducir el riesgo. se deben tomar medidas para llevar los Riesgos a la Zona Aceptable o Tolerable, en lo posible. </t>
  </si>
  <si>
    <t>Tolerable 2</t>
  </si>
  <si>
    <t xml:space="preserve"> Asumir o reducir el riesgo. se deben tomar medidas para llevar los Riesgos a la Zona Aceptable o Tolerable, en lo posible. Cuando la Probabilidad del riesgo es media y su Impacto leve, se debe realizar un análisis del costo beneficio con el que se pueda decidir entre reducir el riesgo, asumirlo o compartirlo.</t>
  </si>
  <si>
    <t>Medio</t>
  </si>
  <si>
    <t>Moderado 1</t>
  </si>
  <si>
    <t>Evitar el riesgo, se deben tomar medidas para llevar los Riesgos a la Zona Aceptable o Tolerable, en lo posible. los Riesgos de Impacto leve y Probabilidad alta se previenen.</t>
  </si>
  <si>
    <t>Moderado 2</t>
  </si>
  <si>
    <t xml:space="preserve"> Reducir, Compartir o transferir el riesgo. Cuando el riesgo tiene una Probabilidad baja y Impacto catastrófico se debe tratar de compartir el riesgo y evitar la entidad en caso de que éste se presente. Siempre que el riesgo es calificado con Impacto catastrófico la Entidad debe diseñar planes de contingencia, para protegerse en caso de su ocurrencia.</t>
  </si>
  <si>
    <t>Moderado 3</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</si>
  <si>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los Riesgos con Impacto moderado y Probabilidad media, se reduce o se comparte el riesgo, si es posible.</t>
  </si>
  <si>
    <t>Alto</t>
  </si>
  <si>
    <t>Importante 1</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</si>
  <si>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t>
  </si>
  <si>
    <t>Importante 2</t>
  </si>
  <si>
    <t xml:space="preserve"> 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Siempre que el riesgo es calificado con Impacto catastrófico la Entidad debe diseñar planes de contingencia, para protegerse en caso de su ocurrencia.</t>
  </si>
  <si>
    <t>Inaceptable</t>
  </si>
  <si>
    <t>Evitar, Reducir, Compartir o transferir el riesgo.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Siempre que el riesgo sea calificado con Impacto catastrófico la Entidad debe diseñar planes de contingencia, para protegerse en caso de su ocurrencia.</t>
  </si>
  <si>
    <t>Nº</t>
  </si>
  <si>
    <t>Descripción del riesgo</t>
  </si>
  <si>
    <t>Evaluación Preliminar de Riesgo</t>
  </si>
  <si>
    <t>Controles existentes</t>
  </si>
  <si>
    <t>Valoración riesgo</t>
  </si>
  <si>
    <t>Opciones manejo</t>
  </si>
  <si>
    <t>Valoración Probabilidad</t>
  </si>
  <si>
    <t>Valoración  Impacto</t>
  </si>
  <si>
    <t>¿Disminuye el nivel de probabilidad del riesgo?</t>
  </si>
  <si>
    <t>¿Disminuye el nivel de impacto del riesgo?</t>
  </si>
  <si>
    <t>Calificación Preliminar de Probabilidad</t>
  </si>
  <si>
    <t>Calificación Preliminar de Impacto</t>
  </si>
  <si>
    <t>TABLA DE VULNERABILILIDAD</t>
  </si>
  <si>
    <t>Alta</t>
  </si>
  <si>
    <t>Media</t>
  </si>
  <si>
    <t>Baja</t>
  </si>
  <si>
    <t>Leve</t>
  </si>
  <si>
    <t>Moderada</t>
  </si>
  <si>
    <t>Catastrófico</t>
  </si>
  <si>
    <t>Posibles concecuencias</t>
  </si>
  <si>
    <t xml:space="preserve">Acción de Control </t>
  </si>
  <si>
    <t>Responsable</t>
  </si>
  <si>
    <t>MAPA DE RIESGOS</t>
  </si>
  <si>
    <t>si</t>
  </si>
  <si>
    <t>PROCESO: LABORATORIO</t>
  </si>
  <si>
    <t>Prestación del servicio no acorde con lo solicitado</t>
  </si>
  <si>
    <t>Resultados no conformes</t>
  </si>
  <si>
    <t xml:space="preserve">Asignación de análisis de muestras a personal no capacitado ni entrenado </t>
  </si>
  <si>
    <t>Registros de los análisis de forma inadecuada y mala elaboración de los informes finales</t>
  </si>
  <si>
    <t>Perdida de imagen en la prestación del Servicio del Laboratorio y de la Corporación</t>
  </si>
  <si>
    <t>Revisión e interpretación de los resultados con el equipo de trabajo del Proceso de Laboratorio</t>
  </si>
  <si>
    <t>PROCESO DE DIRECIÓN Y MEJORA CONTINUA</t>
  </si>
  <si>
    <t>CONTROL DE CAMBIOS</t>
  </si>
  <si>
    <t xml:space="preserve">Versión </t>
  </si>
  <si>
    <t>Descripción del Cambio</t>
  </si>
  <si>
    <t xml:space="preserve">Fecha </t>
  </si>
  <si>
    <t>Se incluyó cuadro control de cambios, para la documentación de las actualizaciones. Se eliminó la palabra formato del encabezado</t>
  </si>
  <si>
    <t>PAGINA: 1 de 2</t>
  </si>
  <si>
    <t xml:space="preserve">Cargo : </t>
  </si>
  <si>
    <t>Cargo:</t>
  </si>
  <si>
    <t xml:space="preserve">Cargo: </t>
  </si>
  <si>
    <t xml:space="preserve">Firma: </t>
  </si>
  <si>
    <t>Firma:</t>
  </si>
  <si>
    <t>Elaborado por: Jefe de Proceso</t>
  </si>
  <si>
    <t>Revisado por: Jefe de Proceso</t>
  </si>
  <si>
    <t>Aprobado por: Director de Laboratorio</t>
  </si>
  <si>
    <t>no</t>
  </si>
  <si>
    <t xml:space="preserve">Todos los funcionarios del proceso de Laboratorio. </t>
  </si>
  <si>
    <t xml:space="preserve">Asignación de código errado a las muestras </t>
  </si>
  <si>
    <t xml:space="preserve">Volumen de las muestras insuficiente </t>
  </si>
  <si>
    <t>Revision de los informes elaborados</t>
  </si>
  <si>
    <t xml:space="preserve">Se actualizaron los riesgos del proceso. Se incluyeron los riesgos 8 y 9 en la matriz. </t>
  </si>
  <si>
    <t>No prestacion del servicio</t>
  </si>
  <si>
    <t>Perdida de informacion de resultados de laboratorio</t>
  </si>
  <si>
    <t xml:space="preserve">No comunicacion al  proceso de Laboratorio de los actos administrativos relacionados con licenciamiento, permisos y tramites ambientales que afectan los servicios y seguimientos del laboratorio. </t>
  </si>
  <si>
    <t>Revision de los expedientes en Archivo previo a la realizacion del seguimiento.</t>
  </si>
  <si>
    <t>Perdida o daño de equipos de muestreo y/o análisis</t>
  </si>
  <si>
    <t>Se actualizaron los riesgos del proceso 1, 8 y 9  . Se incluyeron los riesgos 10 y 11 en la matriz.</t>
  </si>
  <si>
    <t>No conformidad del Cliente interno y externo.</t>
  </si>
  <si>
    <t>Se actualizo el riesgo 6, los controles existentes en el riesgo 4, la accion de control del riesgo 2 y 3</t>
  </si>
  <si>
    <t>Perdida del servicio y del cliente</t>
  </si>
  <si>
    <t>La custodia de las muestras no se haga de forma correcta</t>
  </si>
  <si>
    <t>Auxiliar de Laboratorio, Analistas</t>
  </si>
  <si>
    <t>No realizacion de analisis</t>
  </si>
  <si>
    <t>Alteracion de la trazabilidad de los resultados y emision erronea del informe final</t>
  </si>
  <si>
    <t>Auxiliar de Laboratorio</t>
  </si>
  <si>
    <t>Jefe de Oficina Laboratorio , Asistente de la Jefatura de Laboratorio, Funcionario de Mercadeo</t>
  </si>
  <si>
    <t>Jefe de Oficina Laboratorio, Analistas</t>
  </si>
  <si>
    <t>Jefe de Oficina Laboratorio, Asesor de Laboratorio</t>
  </si>
  <si>
    <t>Insatisfaccion  y perdida del cliente</t>
  </si>
  <si>
    <t>Mala imagen de la Corporacion al exterior al no realizar los seguimientos de acuerdo al acto administrativo vigente</t>
  </si>
  <si>
    <t>Juridica, Jefe de Oficina Laboratorio</t>
  </si>
  <si>
    <t>Se actualizo el riesgo 6, 8 y 9 y revision de responsables en todos los riesgos</t>
  </si>
  <si>
    <t>Jefe de Oficina Laboratorio</t>
  </si>
  <si>
    <t xml:space="preserve">Resultados de analisis errados. Insatisfaccion de los usuarios. </t>
  </si>
  <si>
    <t>Cuadro general de control del Jefe del Laboratorio. Indicador de entrega de resultados.</t>
  </si>
  <si>
    <t>Jefe de Oficina Laboratorio
Departamento de Sistemas.</t>
  </si>
  <si>
    <t>Incumplimiento en horario de toma de muestras</t>
  </si>
  <si>
    <t>Inconformismo del cliente</t>
  </si>
  <si>
    <t xml:space="preserve">Transporte, manejo y custodia adecuada de equipos. Verificacion de puntos de muestreo. </t>
  </si>
  <si>
    <t>Se actualizaron controles existentes y acción de control de riesgo 2 y 8. Se actualizaron posibles consecuencias del riesgo 6. Se actualizaron controles existentes y valoración del riesgo 8. Actualización responsables riesgo 11. Se incluye riesgo 12.</t>
  </si>
  <si>
    <t>Analistas</t>
  </si>
  <si>
    <t>Solicitudes de servicio radicas en la Corporación no lleguen a tiempo al Proceso de Laboratorio</t>
  </si>
  <si>
    <t xml:space="preserve">No cumplimiento de las solicitudes de servicio </t>
  </si>
  <si>
    <t>Programa de mantenimiento preventivo y calibracion. Adquisicion de equipos adicionales. Asegurar equipos de muestreo y de análisis en campo</t>
  </si>
  <si>
    <t>No generación a tiempo de los informes de resultados  a los usuarios.</t>
  </si>
  <si>
    <t xml:space="preserve">Se actualizaron acciónes de control de riesgo 2,3, 5 y 8. Se modifica redacciòn de la descripciòn del riesgo 1 y 8 y la redacciòn de las acciones de control de los riesgos 8 y 10. </t>
  </si>
  <si>
    <t>Se revisan previamente los expedientes de los seguimientos a realizar y en caso de modificaciones se socializan en las reuniones de programación semanales.</t>
  </si>
  <si>
    <t>Se actualizó riesgo 5 y 12 aumentando la calificación preliminar de ocurrencia y agregando mas acciones de control.</t>
  </si>
  <si>
    <t>Revisión previa de la solicitud del servicio con los miembros del proceso en la reunion semanal de programación.
Revisión por el Jefe de proceso de los analisis asignados de acuerdo a la remisión del cliente .</t>
  </si>
  <si>
    <t>Estadistica de ocurrencia de asignación errada de códigos.</t>
  </si>
  <si>
    <t xml:space="preserve">Asignación de análisis al personal capacitado en el tema al salir de vacaciones o una incapacidad del analista "titular".
Planificar y hacer la entrega del parametro por parte de los analistas. </t>
  </si>
  <si>
    <t>Seguimiento del cuadro de control. Revision semanal de las muestras tomadas por terceros que ingresan al laboratorio. Actualizar tablero acrilico de analisis pendientes por informe.
Incorporación de funcionario por vacante.</t>
  </si>
  <si>
    <t xml:space="preserve">
Preparación anticipada de materiales y equipos para la toma de muestras. 
</t>
  </si>
  <si>
    <t>Insistir en el cumplimiento de la hora de salida determinada por la Dirección General en las reuniones semanales de programación.
Disponibilidad de envases preservados y en cantidad suficiente para la preparación de materiales.</t>
  </si>
  <si>
    <t>Continuar con los controles existentes</t>
  </si>
  <si>
    <t xml:space="preserve">Publicación el pagina Web de la Corporacion Formato  F-GES-86 de Solicitud de Servicio Laboratorio </t>
  </si>
  <si>
    <t xml:space="preserve">Seguimiento y cumplimiento del procedimiento P-FIS-05.
</t>
  </si>
  <si>
    <t>Capacitacion al funcionario que toma las muestras y al Auxiliar de Laboratorio que recibe las muestras traidas por los usuarios.
Documento guia donde se establezcan las cantidades  de muestra requeridas para la realizacion de los analisis</t>
  </si>
  <si>
    <t>La informacion se almacena en computadores designados y se realizan back ups periodicos de la información.
Mantenimiento y actualizacion antivirus de los  computadores que almacenan la informacion.</t>
  </si>
  <si>
    <t>Se disminuyó la probabilidad de ocurrencia del riesgo 2, 4, 6 y 11. Aumentó la calificación preliminar del riesgo 8.</t>
  </si>
  <si>
    <t>Capacitación y socialización del procedimiento P-FIS-05 Entrada, almacenamiento y manejo de muestras al laboratorio con enfasis en el personal nuevo incorporado en los cargos.
Registro de Cadena de Custodia.</t>
  </si>
  <si>
    <t>Capacitación y socialización del procedimiento P-FIS-05 Entrada, almacenamiento y manejo de muestras al laboratorio con enfasis en el personal nuevo incorporado en los cargos</t>
  </si>
  <si>
    <t>FECHA: 08/27/2019</t>
  </si>
  <si>
    <t xml:space="preserve">Se actualizaron los controles y se aumentaron las probabilidades de los riesgos 3 y 5. Se disminuyó la probabilidad de ocurrencia del riesgo 6  </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</si>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</sst>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sz val="10"/>
      <name val="Arial"/>
      <family val="2"/>
    </font>
    <font>
      <sz val="10"/>
      <color indexed="9"/>
      <name val="Arial"/>
      <family val="2"/>
    </font>
    <font>
      <sz val="6"/>
      <name val="Arial"/>
      <family val="2"/>
    </font>
    <font>
      <sz val="6"/>
      <color indexed="9"/>
      <name val="Arial"/>
      <family val="2"/>
    </font>
    <font>
      <sz val="8"/>
      <color indexed="81"/>
      <name val="Tahoma"/>
      <family val="2"/>
    </font>
    <font>
      <b/>
      <sz val="10"/>
      <name val="Arial"/>
      <family val="2"/>
    </font>
    <font>
      <sz val="9"/>
      <color indexed="81"/>
      <name val="Tahoma"/>
      <family val="2"/>
    </font>
    <font>
      <sz val="8"/>
      <name val="Arial"/>
      <family val="2"/>
    </font>
    <font>
      <sz val="18"/>
      <name val="Arial"/>
      <family val="2"/>
    </font>
    <font>
      <b/>
      <sz val="8"/>
      <color indexed="81"/>
      <name val="Tahoma"/>
      <family val="2"/>
    </font>
    <font>
      <sz val="12"/>
      <name val="Arial"/>
      <family val="2"/>
    </font>
    <font>
      <b/>
      <sz val="12"/>
      <name val="Arial"/>
      <family val="2"/>
    </font>
    <font>
      <sz val="8"/>
      <color indexed="9"/>
      <name val="Arial"/>
      <family val="2"/>
    </font>
    <font>
      <b/>
      <sz val="8"/>
      <color indexed="13"/>
      <name val="Arial"/>
      <family val="2"/>
    </font>
    <font>
      <sz val="11"/>
      <name val="Arial"/>
      <family val="2"/>
    </font>
    <font>
      <sz val="10"/>
      <name val="Arial"/>
      <family val="2"/>
    </font>
    <font>
      <b/>
      <sz val="18"/>
      <name val="Arial"/>
      <family val="2"/>
    </font>
    <font>
      <b/>
      <sz val="14"/>
      <name val="Arial"/>
      <family val="2"/>
    </font>
    <font>
      <b/>
      <sz val="16"/>
      <name val="Arial"/>
      <family val="2"/>
    </font>
    <font>
      <sz val="10"/>
      <color rgb="FFFF0000"/>
      <name val="Arial"/>
      <family val="2"/>
    </font>
  </fonts>
  <fills count="15">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15"/>
        <bgColor indexed="64"/>
      </patternFill>
    </fill>
    <fill>
      <patternFill patternType="solid">
        <fgColor indexed="52"/>
        <bgColor indexed="64"/>
      </patternFill>
    </fill>
    <fill>
      <patternFill patternType="solid">
        <fgColor indexed="12"/>
        <bgColor indexed="64"/>
      </patternFill>
    </fill>
    <fill>
      <patternFill patternType="solid">
        <fgColor indexed="9"/>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49"/>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159">
    <xf numFmtId="0" fontId="0" fillId="0" borderId="0" xfId="0"/>
    <xf numFmtId="0" fontId="1" fillId="0" borderId="0" xfId="1"/>
    <xf numFmtId="0" fontId="2" fillId="0" borderId="0" xfId="1" applyFont="1"/>
    <xf numFmtId="0" fontId="1" fillId="2" borderId="1" xfId="1" applyFill="1" applyBorder="1" applyAlignment="1">
      <alignment horizontal="center" vertical="center"/>
    </xf>
    <xf numFmtId="9" fontId="0" fillId="2" borderId="1" xfId="2" applyFont="1" applyFill="1" applyBorder="1" applyAlignment="1">
      <alignment horizontal="center" vertical="center"/>
    </xf>
    <xf numFmtId="0" fontId="3" fillId="2" borderId="1" xfId="1" applyFont="1" applyFill="1" applyBorder="1" applyAlignment="1">
      <alignment vertical="center" wrapText="1"/>
    </xf>
    <xf numFmtId="0" fontId="1" fillId="3" borderId="1" xfId="1" applyFill="1" applyBorder="1" applyAlignment="1">
      <alignment horizontal="center" vertical="center"/>
    </xf>
    <xf numFmtId="9" fontId="0" fillId="3" borderId="1" xfId="2" applyFont="1" applyFill="1" applyBorder="1" applyAlignment="1">
      <alignment horizontal="center" vertical="center"/>
    </xf>
    <xf numFmtId="0" fontId="3" fillId="3" borderId="1" xfId="1" applyFont="1" applyFill="1" applyBorder="1" applyAlignment="1">
      <alignment vertical="center" wrapText="1"/>
    </xf>
    <xf numFmtId="0" fontId="2" fillId="4" borderId="1" xfId="1" applyFont="1" applyFill="1" applyBorder="1" applyAlignment="1">
      <alignment horizontal="center" vertical="center"/>
    </xf>
    <xf numFmtId="9" fontId="2" fillId="4" borderId="1" xfId="2" applyFont="1" applyFill="1" applyBorder="1" applyAlignment="1">
      <alignment horizontal="center" vertical="center"/>
    </xf>
    <xf numFmtId="9" fontId="2" fillId="4" borderId="1" xfId="1" applyNumberFormat="1" applyFont="1" applyFill="1" applyBorder="1" applyAlignment="1">
      <alignment horizontal="center" vertical="center"/>
    </xf>
    <xf numFmtId="0" fontId="4" fillId="4" borderId="1" xfId="1" applyFont="1" applyFill="1" applyBorder="1" applyAlignment="1">
      <alignment vertical="center" wrapText="1"/>
    </xf>
    <xf numFmtId="0" fontId="1" fillId="0" borderId="0" xfId="1" applyAlignment="1">
      <alignment horizontal="justify" vertical="top"/>
    </xf>
    <xf numFmtId="0" fontId="6" fillId="0" borderId="2" xfId="1" applyFont="1" applyBorder="1" applyAlignment="1" applyProtection="1">
      <alignment horizontal="left"/>
      <protection locked="0"/>
    </xf>
    <xf numFmtId="0" fontId="6" fillId="0" borderId="0" xfId="1" applyFont="1" applyBorder="1" applyAlignment="1" applyProtection="1">
      <alignment horizontal="left"/>
      <protection locked="0"/>
    </xf>
    <xf numFmtId="0" fontId="1" fillId="0" borderId="0" xfId="1" applyBorder="1"/>
    <xf numFmtId="0" fontId="9" fillId="0" borderId="0" xfId="1" applyFont="1"/>
    <xf numFmtId="0" fontId="6" fillId="0" borderId="2" xfId="1" applyFont="1" applyBorder="1" applyAlignment="1" applyProtection="1">
      <alignment horizontal="center"/>
      <protection locked="0"/>
    </xf>
    <xf numFmtId="0" fontId="1" fillId="0" borderId="0" xfId="1" applyAlignment="1">
      <alignment horizontal="center" vertical="top"/>
    </xf>
    <xf numFmtId="0" fontId="1" fillId="0" borderId="0" xfId="1" applyAlignment="1">
      <alignment horizontal="center"/>
    </xf>
    <xf numFmtId="0" fontId="6" fillId="0" borderId="0" xfId="1" applyFont="1" applyBorder="1" applyAlignment="1" applyProtection="1">
      <alignment horizontal="center"/>
      <protection locked="0"/>
    </xf>
    <xf numFmtId="0" fontId="1" fillId="3" borderId="1" xfId="1" applyFont="1" applyFill="1" applyBorder="1" applyAlignment="1">
      <alignment horizontal="center" vertical="center"/>
    </xf>
    <xf numFmtId="0" fontId="1" fillId="0" borderId="0" xfId="1" applyFill="1"/>
    <xf numFmtId="0" fontId="6" fillId="0" borderId="2" xfId="1" applyFont="1" applyBorder="1" applyAlignment="1" applyProtection="1">
      <alignment horizontal="justify"/>
      <protection locked="0"/>
    </xf>
    <xf numFmtId="0" fontId="1" fillId="0" borderId="0" xfId="1" applyAlignment="1">
      <alignment horizontal="justify"/>
    </xf>
    <xf numFmtId="0" fontId="12"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Border="1" applyAlignment="1">
      <alignment horizontal="left" vertical="center" wrapText="1"/>
    </xf>
    <xf numFmtId="0" fontId="8" fillId="5" borderId="1" xfId="1" applyFont="1" applyFill="1" applyBorder="1"/>
    <xf numFmtId="0" fontId="8" fillId="3" borderId="1" xfId="1" applyFont="1" applyFill="1" applyBorder="1"/>
    <xf numFmtId="9" fontId="8" fillId="3" borderId="1" xfId="2" applyFont="1" applyFill="1" applyBorder="1"/>
    <xf numFmtId="0" fontId="13" fillId="4" borderId="1" xfId="1" applyFont="1" applyFill="1" applyBorder="1"/>
    <xf numFmtId="9" fontId="13" fillId="4" borderId="1" xfId="2" applyFont="1" applyFill="1" applyBorder="1"/>
    <xf numFmtId="0" fontId="8" fillId="2" borderId="1" xfId="1" applyFont="1" applyFill="1" applyBorder="1"/>
    <xf numFmtId="9" fontId="8" fillId="2" borderId="1" xfId="2" applyFont="1" applyFill="1" applyBorder="1"/>
    <xf numFmtId="0" fontId="8" fillId="0" borderId="3" xfId="1" applyFont="1" applyFill="1" applyBorder="1" applyAlignment="1">
      <alignment horizontal="center" vertical="center" textRotation="90"/>
    </xf>
    <xf numFmtId="0" fontId="8" fillId="0" borderId="0" xfId="1" applyFont="1"/>
    <xf numFmtId="0" fontId="1" fillId="0" borderId="0" xfId="1" applyAlignment="1">
      <alignment vertical="center"/>
    </xf>
    <xf numFmtId="0" fontId="2" fillId="0" borderId="0" xfId="1" applyFont="1" applyAlignment="1">
      <alignment vertical="center"/>
    </xf>
    <xf numFmtId="0" fontId="1" fillId="0" borderId="1" xfId="1" applyBorder="1" applyAlignment="1">
      <alignment vertical="center" textRotation="90"/>
    </xf>
    <xf numFmtId="0" fontId="1" fillId="0" borderId="1" xfId="1" applyBorder="1" applyAlignment="1">
      <alignment horizontal="center" vertical="center" textRotation="90"/>
    </xf>
    <xf numFmtId="0" fontId="1" fillId="0" borderId="1" xfId="1" applyFill="1" applyBorder="1" applyAlignment="1">
      <alignment vertical="center"/>
    </xf>
    <xf numFmtId="0" fontId="6" fillId="6" borderId="4" xfId="1" applyFont="1" applyFill="1" applyBorder="1" applyAlignment="1">
      <alignment horizontal="center" vertical="center"/>
    </xf>
    <xf numFmtId="0" fontId="6" fillId="6" borderId="5" xfId="1" applyFont="1" applyFill="1" applyBorder="1" applyAlignment="1">
      <alignment horizontal="center" vertical="center" wrapText="1"/>
    </xf>
    <xf numFmtId="0" fontId="6" fillId="6" borderId="5" xfId="1" applyFont="1" applyFill="1" applyBorder="1" applyAlignment="1">
      <alignment horizontal="center" vertical="center" textRotation="90" wrapText="1"/>
    </xf>
    <xf numFmtId="0" fontId="8" fillId="5" borderId="1" xfId="1" applyFont="1" applyFill="1" applyBorder="1" applyAlignment="1">
      <alignment horizontal="center"/>
    </xf>
    <xf numFmtId="0" fontId="1" fillId="0" borderId="1" xfId="1" applyFont="1" applyBorder="1" applyAlignment="1">
      <alignment vertical="center" textRotation="90"/>
    </xf>
    <xf numFmtId="0" fontId="1" fillId="0" borderId="1" xfId="1" applyBorder="1" applyAlignment="1">
      <alignment vertical="center" textRotation="90" wrapText="1"/>
    </xf>
    <xf numFmtId="0" fontId="15" fillId="0" borderId="0" xfId="0" applyFont="1" applyBorder="1" applyAlignment="1">
      <alignment vertical="center" wrapText="1"/>
    </xf>
    <xf numFmtId="0" fontId="15" fillId="0" borderId="0" xfId="0" applyFont="1" applyBorder="1" applyAlignment="1">
      <alignment horizontal="justify" vertical="center" wrapText="1"/>
    </xf>
    <xf numFmtId="0" fontId="15" fillId="0" borderId="0" xfId="0" applyFont="1" applyFill="1" applyBorder="1" applyAlignment="1">
      <alignment horizontal="justify" vertical="center" wrapText="1"/>
    </xf>
    <xf numFmtId="0" fontId="11" fillId="0" borderId="0" xfId="0" applyFont="1" applyBorder="1"/>
    <xf numFmtId="0" fontId="6" fillId="3" borderId="1"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0" fillId="0" borderId="0" xfId="0" applyBorder="1" applyAlignment="1">
      <alignment horizontal="center" vertical="center" wrapText="1"/>
    </xf>
    <xf numFmtId="0" fontId="12" fillId="0" borderId="2" xfId="0" applyFont="1" applyBorder="1" applyAlignment="1">
      <alignment horizontal="center" vertical="center" wrapText="1"/>
    </xf>
    <xf numFmtId="0" fontId="0" fillId="0" borderId="6" xfId="0" applyBorder="1" applyAlignment="1"/>
    <xf numFmtId="0" fontId="1" fillId="0" borderId="1" xfId="1" applyFont="1" applyBorder="1" applyAlignment="1">
      <alignment horizontal="justify" vertical="center" wrapText="1"/>
    </xf>
    <xf numFmtId="0" fontId="1" fillId="0" borderId="1" xfId="1" applyFont="1" applyBorder="1" applyAlignment="1" applyProtection="1">
      <alignment horizontal="center" vertical="center" wrapText="1"/>
      <protection locked="0"/>
    </xf>
    <xf numFmtId="0" fontId="1" fillId="7" borderId="1" xfId="1" applyFont="1" applyFill="1" applyBorder="1" applyAlignment="1">
      <alignment horizontal="justify" vertical="center" wrapText="1"/>
    </xf>
    <xf numFmtId="0" fontId="1" fillId="7" borderId="1" xfId="1" applyFont="1" applyFill="1" applyBorder="1" applyAlignment="1">
      <alignment horizontal="center" vertical="center" wrapText="1"/>
    </xf>
    <xf numFmtId="0" fontId="8" fillId="7" borderId="1" xfId="1" applyFont="1" applyFill="1" applyBorder="1" applyAlignment="1">
      <alignment horizontal="justify" vertical="center" wrapText="1"/>
    </xf>
    <xf numFmtId="0" fontId="1" fillId="0" borderId="0" xfId="1" applyAlignment="1">
      <alignment vertical="center" wrapText="1"/>
    </xf>
    <xf numFmtId="0" fontId="6" fillId="0" borderId="1" xfId="1"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 fillId="0" borderId="0" xfId="1" applyFont="1" applyBorder="1" applyAlignment="1">
      <alignment horizontal="justify" vertical="center" wrapText="1"/>
    </xf>
    <xf numFmtId="0" fontId="1"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 fillId="0" borderId="0"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center" vertical="center" wrapText="1"/>
      <protection locked="0"/>
    </xf>
    <xf numFmtId="0" fontId="1" fillId="0" borderId="0" xfId="1" applyFont="1" applyFill="1" applyBorder="1" applyAlignment="1">
      <alignment horizontal="justify" vertical="center" wrapText="1"/>
    </xf>
    <xf numFmtId="0" fontId="1" fillId="0" borderId="0" xfId="1" applyFont="1" applyFill="1" applyBorder="1" applyAlignment="1">
      <alignment horizontal="center" vertical="center" wrapText="1"/>
    </xf>
    <xf numFmtId="0" fontId="8" fillId="0" borderId="0" xfId="1" applyFont="1" applyFill="1" applyBorder="1" applyAlignment="1">
      <alignment horizontal="justify" vertical="center" wrapText="1"/>
    </xf>
    <xf numFmtId="0" fontId="1" fillId="0" borderId="0" xfId="1" applyFill="1" applyAlignment="1">
      <alignment vertical="center" wrapText="1"/>
    </xf>
    <xf numFmtId="0" fontId="6" fillId="8" borderId="7" xfId="0" applyFont="1" applyFill="1" applyBorder="1" applyAlignment="1">
      <alignment vertical="center" wrapText="1"/>
    </xf>
    <xf numFmtId="0" fontId="6" fillId="8" borderId="8" xfId="0" applyFont="1" applyFill="1" applyBorder="1" applyAlignment="1">
      <alignment vertical="center" wrapText="1"/>
    </xf>
    <xf numFmtId="0" fontId="6" fillId="8" borderId="9" xfId="0" applyFont="1" applyFill="1" applyBorder="1" applyAlignment="1">
      <alignment vertical="center" wrapText="1"/>
    </xf>
    <xf numFmtId="0" fontId="1" fillId="3" borderId="1" xfId="1" applyFont="1" applyFill="1" applyBorder="1" applyAlignment="1">
      <alignment horizontal="justify" vertical="center" wrapText="1"/>
    </xf>
    <xf numFmtId="0" fontId="0" fillId="3" borderId="1" xfId="0" applyFill="1" applyBorder="1" applyAlignment="1">
      <alignment horizontal="center" vertical="center" wrapText="1"/>
    </xf>
    <xf numFmtId="0" fontId="1" fillId="3" borderId="1" xfId="1" applyFont="1" applyFill="1" applyBorder="1" applyAlignment="1" applyProtection="1">
      <alignment horizontal="center" vertical="center" wrapText="1"/>
      <protection locked="0"/>
    </xf>
    <xf numFmtId="0" fontId="1" fillId="8"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 fontId="0" fillId="8" borderId="1" xfId="0" applyNumberFormat="1" applyFill="1" applyBorder="1" applyAlignment="1">
      <alignment horizontal="center" vertical="center" wrapText="1"/>
    </xf>
    <xf numFmtId="0" fontId="1" fillId="14" borderId="1" xfId="1" applyFont="1" applyFill="1" applyBorder="1" applyAlignment="1">
      <alignment horizontal="justify" vertical="center" wrapText="1"/>
    </xf>
    <xf numFmtId="0" fontId="1" fillId="14"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 fillId="14" borderId="1" xfId="1" applyFont="1" applyFill="1" applyBorder="1" applyAlignment="1" applyProtection="1">
      <alignment horizontal="center" vertical="center" wrapText="1"/>
      <protection locked="0"/>
    </xf>
    <xf numFmtId="0" fontId="20" fillId="14" borderId="1" xfId="1" applyFont="1" applyFill="1" applyBorder="1" applyAlignment="1">
      <alignment horizontal="justify" vertical="center" wrapText="1"/>
    </xf>
    <xf numFmtId="0" fontId="1" fillId="8" borderId="14" xfId="0" applyFont="1" applyFill="1" applyBorder="1" applyAlignment="1">
      <alignment horizontal="center" vertical="center" wrapText="1"/>
    </xf>
    <xf numFmtId="0" fontId="0" fillId="8" borderId="6"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2" xfId="0" applyFill="1" applyBorder="1" applyAlignment="1">
      <alignment horizontal="center" vertical="center" wrapText="1"/>
    </xf>
    <xf numFmtId="0" fontId="0" fillId="8" borderId="17" xfId="0" applyFill="1" applyBorder="1" applyAlignment="1">
      <alignment horizontal="center" vertical="center" wrapText="1"/>
    </xf>
    <xf numFmtId="14" fontId="1" fillId="0" borderId="14"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6" fillId="8" borderId="7" xfId="0" applyFont="1" applyFill="1" applyBorder="1" applyAlignment="1">
      <alignment horizontal="left" vertical="center" wrapText="1"/>
    </xf>
    <xf numFmtId="0" fontId="6" fillId="8" borderId="9" xfId="0" applyFont="1" applyFill="1" applyBorder="1" applyAlignment="1">
      <alignment horizontal="left" vertical="center" wrapText="1"/>
    </xf>
    <xf numFmtId="0" fontId="6" fillId="8" borderId="8" xfId="0" applyFont="1" applyFill="1" applyBorder="1" applyAlignment="1">
      <alignment horizontal="left" vertical="center" wrapText="1"/>
    </xf>
    <xf numFmtId="1" fontId="0" fillId="8" borderId="11" xfId="0" applyNumberFormat="1" applyFill="1" applyBorder="1" applyAlignment="1">
      <alignment horizontal="center" vertical="center" wrapText="1"/>
    </xf>
    <xf numFmtId="1" fontId="0" fillId="8" borderId="13" xfId="0" applyNumberFormat="1" applyFill="1" applyBorder="1" applyAlignment="1">
      <alignment horizontal="center" vertical="center" wrapText="1"/>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14" fontId="1" fillId="0" borderId="7"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1" fillId="8" borderId="1" xfId="0" applyFont="1" applyFill="1" applyBorder="1" applyAlignment="1">
      <alignment horizontal="center" vertical="center"/>
    </xf>
    <xf numFmtId="0" fontId="0" fillId="8" borderId="1" xfId="0" applyFill="1" applyBorder="1" applyAlignment="1">
      <alignment horizontal="center" vertical="center"/>
    </xf>
    <xf numFmtId="14" fontId="1" fillId="0" borderId="9" xfId="0" applyNumberFormat="1" applyFont="1" applyBorder="1" applyAlignment="1">
      <alignment horizontal="center" vertical="center" wrapText="1"/>
    </xf>
    <xf numFmtId="0" fontId="17" fillId="8" borderId="14"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7" fillId="8" borderId="17"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2" fillId="0" borderId="0" xfId="0" applyFont="1" applyBorder="1" applyAlignment="1">
      <alignment horizontal="left"/>
    </xf>
    <xf numFmtId="0" fontId="1"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12" fillId="0" borderId="1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7" xfId="0" applyFont="1" applyBorder="1" applyAlignment="1">
      <alignment horizontal="center" vertical="center" wrapText="1"/>
    </xf>
    <xf numFmtId="0" fontId="0" fillId="0" borderId="14" xfId="0"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0" fillId="0" borderId="3"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12" fillId="0" borderId="0" xfId="0" applyFont="1" applyFill="1" applyBorder="1" applyAlignment="1">
      <alignment horizontal="center" vertical="center" wrapText="1"/>
    </xf>
    <xf numFmtId="0" fontId="1" fillId="0" borderId="7" xfId="1" applyFill="1" applyBorder="1" applyAlignment="1">
      <alignment horizontal="center" vertical="center"/>
    </xf>
    <xf numFmtId="0" fontId="1" fillId="0" borderId="9" xfId="1" applyFill="1" applyBorder="1" applyAlignment="1">
      <alignment horizontal="center" vertical="center"/>
    </xf>
    <xf numFmtId="0" fontId="8" fillId="9" borderId="1" xfId="1" applyFont="1" applyFill="1" applyBorder="1" applyAlignment="1">
      <alignment horizontal="center"/>
    </xf>
    <xf numFmtId="0" fontId="8" fillId="10" borderId="1" xfId="1" applyFont="1" applyFill="1" applyBorder="1" applyAlignment="1">
      <alignment horizontal="center"/>
    </xf>
    <xf numFmtId="0" fontId="1" fillId="11" borderId="1" xfId="1" applyFill="1" applyBorder="1" applyAlignment="1">
      <alignment horizontal="center"/>
    </xf>
    <xf numFmtId="0" fontId="8" fillId="12" borderId="1" xfId="1" applyFont="1" applyFill="1" applyBorder="1" applyAlignment="1">
      <alignment horizontal="center" vertical="center" textRotation="90"/>
    </xf>
    <xf numFmtId="0" fontId="14" fillId="13" borderId="15" xfId="1" applyFont="1" applyFill="1" applyBorder="1" applyAlignment="1">
      <alignment horizontal="center" vertical="center"/>
    </xf>
    <xf numFmtId="0" fontId="14" fillId="13" borderId="3" xfId="1" applyFont="1" applyFill="1" applyBorder="1" applyAlignment="1">
      <alignment horizontal="center" vertical="center"/>
    </xf>
    <xf numFmtId="0" fontId="14" fillId="13" borderId="16" xfId="1" applyFont="1" applyFill="1" applyBorder="1" applyAlignment="1">
      <alignment horizontal="center" vertical="center"/>
    </xf>
    <xf numFmtId="0" fontId="14" fillId="13" borderId="17" xfId="1" applyFont="1" applyFill="1" applyBorder="1" applyAlignment="1">
      <alignment horizontal="center" vertical="center"/>
    </xf>
  </cellXfs>
  <cellStyles count="3">
    <cellStyle name="Normal" xfId="0" builtinId="0"/>
    <cellStyle name="Normal 2" xfId="1" xr:uid="{00000000-0005-0000-0000-000001000000}"/>
    <cellStyle name="Porcentual 2" xfId="2" xr:uid="{00000000-0005-0000-0000-000002000000}"/>
  </cellStyles>
  <dxfs count="60">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140758</xdr:colOff>
      <xdr:row>0</xdr:row>
      <xdr:rowOff>115358</xdr:rowOff>
    </xdr:from>
    <xdr:to>
      <xdr:col>1</xdr:col>
      <xdr:colOff>975783</xdr:colOff>
      <xdr:row>7</xdr:row>
      <xdr:rowOff>20108</xdr:rowOff>
    </xdr:to>
    <xdr:pic>
      <xdr:nvPicPr>
        <xdr:cNvPr id="41991" name="Picture 1">
          <a:extLst>
            <a:ext uri="{FF2B5EF4-FFF2-40B4-BE49-F238E27FC236}">
              <a16:creationId xmlns:a16="http://schemas.microsoft.com/office/drawing/2014/main" id="{00000000-0008-0000-0000-000007A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0758" y="115358"/>
          <a:ext cx="1057275" cy="1153583"/>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15</xdr:col>
          <xdr:colOff>0</xdr:colOff>
          <xdr:row>0</xdr:row>
          <xdr:rowOff>0</xdr:rowOff>
        </xdr:from>
        <xdr:to>
          <xdr:col>15</xdr:col>
          <xdr:colOff>0</xdr:colOff>
          <xdr:row>0</xdr:row>
          <xdr:rowOff>9525</xdr:rowOff>
        </xdr:to>
        <xdr:sp macro="" textlink="">
          <xdr:nvSpPr>
            <xdr:cNvPr id="41985" name="Object 1" hidden="1">
              <a:extLst>
                <a:ext uri="{63B3BB69-23CF-44E3-9099-C40C66FF867C}">
                  <a14:compatExt spid="_x0000_s41985"/>
                </a:ext>
                <a:ext uri="{FF2B5EF4-FFF2-40B4-BE49-F238E27FC236}">
                  <a16:creationId xmlns:a16="http://schemas.microsoft.com/office/drawing/2014/main" id="{00000000-0008-0000-0000-000001A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ordoba.gov.co/Documents%20and%20Settings/260-1-53/Configuraci&#243;n%20local/Archivos%20temporales%20de%20Internet/Content.IE5/96NLH1CX/Oscar%20Gonzalez/Mapa%20de%20Riesgo%20-%20Secretaria%20de%20Salud/RIESGOS_GOBERNACION_DE_CORDOBA%20I%20SALU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ordoba.gov.co/Documents%20and%20Settings/260-1-53/Configuraci&#243;n%20local/Archivos%20temporales%20de%20Internet/Content.IE5/96NLH1CX/Oscar%20Gonzalez/Mapa%20de%20Riesgo%20-%20Secretaria%20de%20Salud/RIESGOS%20CONTABILIDA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ordoba.gov.co/Documents%20and%20Settings/260-1-53/Configuraci&#243;n%20local/Archivos%20temporales%20de%20Internet/Content.IE5/96NLH1CX/Oscar%20Gonzalez/Mapa%20de%20Riesgo%20-%20Secretaria%20de%20Salud/RIESGOS%20DESARROLO%20AGROINDUS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GOBERNACION"/>
      <sheetName val="Tabla de Vulnerabilidades"/>
    </sheetNames>
    <sheetDataSet>
      <sheetData sheetId="0" refreshError="1"/>
      <sheetData sheetId="1" refreshError="1">
        <row r="11">
          <cell r="N11" t="str">
            <v>Nivel de riesgo</v>
          </cell>
          <cell r="O11" t="str">
            <v>Resultado</v>
          </cell>
        </row>
        <row r="12">
          <cell r="N12">
            <v>8.3333333333333329E-2</v>
          </cell>
          <cell r="O12" t="str">
            <v>Bajo</v>
          </cell>
        </row>
        <row r="13">
          <cell r="N13">
            <v>0.16666666666666666</v>
          </cell>
          <cell r="O13" t="str">
            <v>Bajo</v>
          </cell>
        </row>
        <row r="14">
          <cell r="N14">
            <v>0.16666666666666666</v>
          </cell>
          <cell r="O14" t="str">
            <v>Bajo</v>
          </cell>
        </row>
        <row r="15">
          <cell r="N15">
            <v>0.25</v>
          </cell>
          <cell r="O15" t="str">
            <v>Medio</v>
          </cell>
        </row>
        <row r="16">
          <cell r="N16">
            <v>0.33333333333333331</v>
          </cell>
          <cell r="O16" t="str">
            <v>Medio</v>
          </cell>
        </row>
        <row r="17">
          <cell r="N17">
            <v>0.33333333333333331</v>
          </cell>
          <cell r="O17" t="str">
            <v>Medio</v>
          </cell>
        </row>
        <row r="18">
          <cell r="N18">
            <v>0.5</v>
          </cell>
          <cell r="O18" t="str">
            <v>Alto</v>
          </cell>
        </row>
        <row r="19">
          <cell r="N19">
            <v>0.66666666666666663</v>
          </cell>
          <cell r="O19" t="str">
            <v>Alto</v>
          </cell>
        </row>
        <row r="20">
          <cell r="N20">
            <v>1</v>
          </cell>
          <cell r="O20" t="str">
            <v>Alto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GOBERNACION"/>
      <sheetName val="RIESGOS GOBERNACION (2)"/>
      <sheetName val="Tabla de Vulnerabilidades"/>
    </sheetNames>
    <sheetDataSet>
      <sheetData sheetId="0" refreshError="1"/>
      <sheetData sheetId="1" refreshError="1"/>
      <sheetData sheetId="2" refreshError="1">
        <row r="11">
          <cell r="N11" t="str">
            <v>Nivel de riesgo</v>
          </cell>
          <cell r="O11" t="str">
            <v>Resultado</v>
          </cell>
        </row>
        <row r="12">
          <cell r="N12">
            <v>8.3333333333333329E-2</v>
          </cell>
          <cell r="O12" t="str">
            <v>Bajo</v>
          </cell>
        </row>
        <row r="13">
          <cell r="N13">
            <v>0.16666666666666666</v>
          </cell>
          <cell r="O13" t="str">
            <v>Bajo</v>
          </cell>
        </row>
        <row r="14">
          <cell r="N14">
            <v>0.16666666666666666</v>
          </cell>
          <cell r="O14" t="str">
            <v>Bajo</v>
          </cell>
        </row>
        <row r="15">
          <cell r="N15">
            <v>0.25</v>
          </cell>
          <cell r="O15" t="str">
            <v>Medio</v>
          </cell>
        </row>
        <row r="16">
          <cell r="N16">
            <v>0.33333333333333331</v>
          </cell>
          <cell r="O16" t="str">
            <v>Medio</v>
          </cell>
        </row>
        <row r="17">
          <cell r="N17">
            <v>0.33333333333333331</v>
          </cell>
          <cell r="O17" t="str">
            <v>Medio</v>
          </cell>
        </row>
        <row r="18">
          <cell r="N18">
            <v>0.5</v>
          </cell>
          <cell r="O18" t="str">
            <v>Alto</v>
          </cell>
        </row>
        <row r="19">
          <cell r="N19">
            <v>0.66666666666666663</v>
          </cell>
          <cell r="O19" t="str">
            <v>Alto</v>
          </cell>
        </row>
        <row r="20">
          <cell r="N20">
            <v>1</v>
          </cell>
          <cell r="O20" t="str">
            <v>Alto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GOBERNACION"/>
      <sheetName val="RIESGOS GOBERNACION (2)"/>
      <sheetName val="Tabla de Vulnerabilidades"/>
    </sheetNames>
    <sheetDataSet>
      <sheetData sheetId="0" refreshError="1"/>
      <sheetData sheetId="1" refreshError="1"/>
      <sheetData sheetId="2" refreshError="1">
        <row r="11">
          <cell r="N11" t="str">
            <v>Nivel de riesgo</v>
          </cell>
          <cell r="O11" t="str">
            <v>Resultado</v>
          </cell>
        </row>
        <row r="12">
          <cell r="N12">
            <v>8.3333333333333329E-2</v>
          </cell>
          <cell r="O12" t="str">
            <v>Bajo</v>
          </cell>
        </row>
        <row r="13">
          <cell r="N13">
            <v>0.16666666666666666</v>
          </cell>
          <cell r="O13" t="str">
            <v>Bajo</v>
          </cell>
        </row>
        <row r="14">
          <cell r="N14">
            <v>0.16666666666666666</v>
          </cell>
          <cell r="O14" t="str">
            <v>Bajo</v>
          </cell>
        </row>
        <row r="15">
          <cell r="N15">
            <v>0.25</v>
          </cell>
          <cell r="O15" t="str">
            <v>Medio</v>
          </cell>
        </row>
        <row r="16">
          <cell r="N16">
            <v>0.33333333333333331</v>
          </cell>
          <cell r="O16" t="str">
            <v>Medio</v>
          </cell>
        </row>
        <row r="17">
          <cell r="N17">
            <v>0.33333333333333331</v>
          </cell>
          <cell r="O17" t="str">
            <v>Medio</v>
          </cell>
        </row>
        <row r="18">
          <cell r="N18">
            <v>0.5</v>
          </cell>
          <cell r="O18" t="str">
            <v>Alto</v>
          </cell>
        </row>
        <row r="19">
          <cell r="N19">
            <v>0.66666666666666663</v>
          </cell>
          <cell r="O19" t="str">
            <v>Alto</v>
          </cell>
        </row>
        <row r="20">
          <cell r="N20">
            <v>1</v>
          </cell>
          <cell r="O20" t="str">
            <v>Alto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6"/>
  <sheetViews>
    <sheetView showGridLines="0" tabSelected="1" zoomScaleNormal="100" zoomScaleSheetLayoutView="90" workbookViewId="0">
      <selection activeCell="C1" sqref="C1:P5"/>
    </sheetView>
  </sheetViews>
  <sheetFormatPr baseColWidth="10" defaultRowHeight="12.75" x14ac:dyDescent="0.2"/>
  <cols>
    <col min="1" max="1" width="3.28515625" style="1" bestFit="1" customWidth="1"/>
    <col min="2" max="3" width="19.7109375" style="25" customWidth="1"/>
    <col min="4" max="4" width="7" style="20" customWidth="1"/>
    <col min="5" max="5" width="6.85546875" style="20" customWidth="1"/>
    <col min="6" max="6" width="10.85546875" style="1" customWidth="1"/>
    <col min="7" max="7" width="10.42578125" style="1" customWidth="1"/>
    <col min="8" max="8" width="28.28515625" style="1" customWidth="1"/>
    <col min="9" max="9" width="7" style="20" customWidth="1"/>
    <col min="10" max="10" width="6.85546875" style="20" customWidth="1"/>
    <col min="11" max="11" width="5.7109375" style="20" bestFit="1" customWidth="1"/>
    <col min="12" max="12" width="4" style="20" customWidth="1"/>
    <col min="13" max="13" width="10.5703125" style="20" customWidth="1"/>
    <col min="14" max="14" width="6.28515625" style="1" bestFit="1" customWidth="1"/>
    <col min="15" max="15" width="32.85546875" style="1" customWidth="1"/>
    <col min="16" max="16" width="32.140625" style="1" customWidth="1"/>
    <col min="17" max="17" width="19" style="1" customWidth="1"/>
    <col min="18" max="16384" width="11.42578125" style="1"/>
  </cols>
  <sheetData>
    <row r="1" spans="1:17" s="17" customFormat="1" ht="23.25" x14ac:dyDescent="0.35">
      <c r="A1" s="142"/>
      <c r="B1" s="143"/>
      <c r="C1" s="133" t="s">
        <v>50</v>
      </c>
      <c r="D1" s="134"/>
      <c r="E1" s="134"/>
      <c r="F1" s="134"/>
      <c r="G1" s="134"/>
      <c r="H1" s="134"/>
      <c r="I1" s="134"/>
      <c r="J1" s="134"/>
      <c r="K1" s="134"/>
      <c r="L1" s="134"/>
      <c r="M1" s="134"/>
      <c r="N1" s="134"/>
      <c r="O1" s="134"/>
      <c r="P1" s="135"/>
      <c r="Q1" s="129" t="s">
        <v>133</v>
      </c>
    </row>
    <row r="2" spans="1:17" x14ac:dyDescent="0.2">
      <c r="A2" s="144"/>
      <c r="B2" s="145"/>
      <c r="C2" s="136"/>
      <c r="D2" s="137"/>
      <c r="E2" s="137"/>
      <c r="F2" s="137"/>
      <c r="G2" s="137"/>
      <c r="H2" s="137"/>
      <c r="I2" s="137"/>
      <c r="J2" s="137"/>
      <c r="K2" s="137"/>
      <c r="L2" s="137"/>
      <c r="M2" s="137"/>
      <c r="N2" s="137"/>
      <c r="O2" s="137"/>
      <c r="P2" s="138"/>
      <c r="Q2" s="130"/>
    </row>
    <row r="3" spans="1:17" x14ac:dyDescent="0.2">
      <c r="A3" s="144"/>
      <c r="B3" s="145"/>
      <c r="C3" s="136"/>
      <c r="D3" s="137"/>
      <c r="E3" s="137"/>
      <c r="F3" s="137"/>
      <c r="G3" s="137"/>
      <c r="H3" s="137"/>
      <c r="I3" s="137"/>
      <c r="J3" s="137"/>
      <c r="K3" s="137"/>
      <c r="L3" s="137"/>
      <c r="M3" s="137"/>
      <c r="N3" s="137"/>
      <c r="O3" s="137"/>
      <c r="P3" s="138"/>
      <c r="Q3" s="131"/>
    </row>
    <row r="4" spans="1:17" x14ac:dyDescent="0.2">
      <c r="A4" s="144"/>
      <c r="B4" s="145"/>
      <c r="C4" s="136"/>
      <c r="D4" s="137"/>
      <c r="E4" s="137"/>
      <c r="F4" s="137"/>
      <c r="G4" s="137"/>
      <c r="H4" s="137"/>
      <c r="I4" s="137"/>
      <c r="J4" s="137"/>
      <c r="K4" s="137"/>
      <c r="L4" s="137"/>
      <c r="M4" s="137"/>
      <c r="N4" s="137"/>
      <c r="O4" s="137"/>
      <c r="P4" s="138"/>
      <c r="Q4" s="129" t="s">
        <v>131</v>
      </c>
    </row>
    <row r="5" spans="1:17" x14ac:dyDescent="0.2">
      <c r="A5" s="144"/>
      <c r="B5" s="145"/>
      <c r="C5" s="139"/>
      <c r="D5" s="140"/>
      <c r="E5" s="140"/>
      <c r="F5" s="140"/>
      <c r="G5" s="140"/>
      <c r="H5" s="140"/>
      <c r="I5" s="140"/>
      <c r="J5" s="140"/>
      <c r="K5" s="140"/>
      <c r="L5" s="140"/>
      <c r="M5" s="140"/>
      <c r="N5" s="140"/>
      <c r="O5" s="140"/>
      <c r="P5" s="141"/>
      <c r="Q5" s="131"/>
    </row>
    <row r="6" spans="1:17" x14ac:dyDescent="0.2">
      <c r="A6" s="144"/>
      <c r="B6" s="145"/>
      <c r="C6" s="133" t="s">
        <v>59</v>
      </c>
      <c r="D6" s="134"/>
      <c r="E6" s="134"/>
      <c r="F6" s="134"/>
      <c r="G6" s="134"/>
      <c r="H6" s="134"/>
      <c r="I6" s="134"/>
      <c r="J6" s="134"/>
      <c r="K6" s="134"/>
      <c r="L6" s="134"/>
      <c r="M6" s="134"/>
      <c r="N6" s="134"/>
      <c r="O6" s="134"/>
      <c r="P6" s="135"/>
      <c r="Q6" s="132" t="s">
        <v>65</v>
      </c>
    </row>
    <row r="7" spans="1:17" x14ac:dyDescent="0.2">
      <c r="A7" s="144"/>
      <c r="B7" s="145"/>
      <c r="C7" s="136"/>
      <c r="D7" s="137"/>
      <c r="E7" s="137"/>
      <c r="F7" s="137"/>
      <c r="G7" s="137"/>
      <c r="H7" s="137"/>
      <c r="I7" s="137"/>
      <c r="J7" s="137"/>
      <c r="K7" s="137"/>
      <c r="L7" s="137"/>
      <c r="M7" s="137"/>
      <c r="N7" s="137"/>
      <c r="O7" s="137"/>
      <c r="P7" s="138"/>
      <c r="Q7" s="130"/>
    </row>
    <row r="8" spans="1:17" x14ac:dyDescent="0.2">
      <c r="A8" s="146"/>
      <c r="B8" s="147"/>
      <c r="C8" s="139"/>
      <c r="D8" s="140"/>
      <c r="E8" s="140"/>
      <c r="F8" s="140"/>
      <c r="G8" s="140"/>
      <c r="H8" s="140"/>
      <c r="I8" s="140"/>
      <c r="J8" s="140"/>
      <c r="K8" s="140"/>
      <c r="L8" s="140"/>
      <c r="M8" s="140"/>
      <c r="N8" s="140"/>
      <c r="O8" s="140"/>
      <c r="P8" s="141"/>
      <c r="Q8" s="131"/>
    </row>
    <row r="9" spans="1:17" ht="15.75" x14ac:dyDescent="0.2">
      <c r="A9" s="59"/>
      <c r="B9" s="59"/>
      <c r="C9" s="55"/>
      <c r="D9" s="55"/>
      <c r="E9" s="55"/>
      <c r="F9" s="55"/>
      <c r="G9" s="58"/>
      <c r="H9" s="56"/>
      <c r="I9" s="56"/>
      <c r="J9" s="56"/>
      <c r="K9" s="56"/>
      <c r="L9" s="56"/>
      <c r="M9" s="56"/>
      <c r="N9" s="58"/>
      <c r="O9" s="55"/>
      <c r="P9" s="56"/>
      <c r="Q9" s="57"/>
    </row>
    <row r="10" spans="1:17" ht="15.75" x14ac:dyDescent="0.25">
      <c r="A10" s="128" t="s">
        <v>52</v>
      </c>
      <c r="B10" s="128"/>
      <c r="C10" s="128"/>
      <c r="D10" s="128"/>
      <c r="E10" s="128"/>
      <c r="F10" s="128"/>
      <c r="G10" s="128"/>
      <c r="H10" s="128"/>
      <c r="I10" s="128"/>
      <c r="J10" s="128"/>
      <c r="K10" s="128"/>
      <c r="L10" s="128"/>
      <c r="M10" s="128"/>
      <c r="N10" s="128"/>
      <c r="O10" s="128"/>
      <c r="P10" s="128"/>
      <c r="Q10" s="57"/>
    </row>
    <row r="11" spans="1:17" s="16" customFormat="1" x14ac:dyDescent="0.2">
      <c r="A11" s="14"/>
      <c r="B11" s="24"/>
      <c r="C11" s="24"/>
      <c r="D11" s="18"/>
      <c r="E11" s="18"/>
      <c r="F11" s="14"/>
      <c r="G11" s="14"/>
      <c r="H11" s="15"/>
      <c r="I11" s="21"/>
      <c r="J11" s="21"/>
      <c r="K11" s="21"/>
      <c r="L11" s="21"/>
      <c r="M11" s="21"/>
      <c r="N11" s="14"/>
      <c r="O11" s="14"/>
    </row>
    <row r="12" spans="1:17" ht="120.75" x14ac:dyDescent="0.2">
      <c r="A12" s="44" t="s">
        <v>28</v>
      </c>
      <c r="B12" s="45" t="s">
        <v>29</v>
      </c>
      <c r="C12" s="45" t="s">
        <v>47</v>
      </c>
      <c r="D12" s="46" t="s">
        <v>38</v>
      </c>
      <c r="E12" s="46" t="s">
        <v>39</v>
      </c>
      <c r="F12" s="45" t="s">
        <v>30</v>
      </c>
      <c r="G12" s="45" t="s">
        <v>30</v>
      </c>
      <c r="H12" s="45" t="s">
        <v>31</v>
      </c>
      <c r="I12" s="46" t="s">
        <v>36</v>
      </c>
      <c r="J12" s="46" t="s">
        <v>37</v>
      </c>
      <c r="K12" s="46" t="s">
        <v>34</v>
      </c>
      <c r="L12" s="46" t="s">
        <v>35</v>
      </c>
      <c r="M12" s="45" t="s">
        <v>32</v>
      </c>
      <c r="N12" s="45"/>
      <c r="O12" s="45" t="s">
        <v>33</v>
      </c>
      <c r="P12" s="54" t="s">
        <v>48</v>
      </c>
      <c r="Q12" s="54" t="s">
        <v>49</v>
      </c>
    </row>
    <row r="13" spans="1:17" s="65" customFormat="1" ht="89.25" x14ac:dyDescent="0.2">
      <c r="A13" s="60">
        <v>1</v>
      </c>
      <c r="B13" s="69" t="s">
        <v>110</v>
      </c>
      <c r="C13" s="67" t="s">
        <v>111</v>
      </c>
      <c r="D13" s="61">
        <v>1</v>
      </c>
      <c r="E13" s="61">
        <v>10</v>
      </c>
      <c r="F13" s="62" t="str">
        <f>IF(OR(D13="",E13=""),"",IF(AND(D13=2,E13=5),+'Tabla de Vulnerabilidades'!$P$14,IF(AND(D13=1,E13=20),+'Tabla de Vulnerabilidades'!$P$17,VLOOKUP(+D13*E13/60,'Tabla de Vulnerabilidades'!$N$11:$Q$20,3,FALSE))))</f>
        <v>Tolerable 1</v>
      </c>
      <c r="G13" s="60" t="str">
        <f>VLOOKUP(+D13*E13/60,'[1]Tabla de Vulnerabilidades'!$N$11:$O$20,2,FALSE)</f>
        <v>Bajo</v>
      </c>
      <c r="H13" s="68" t="s">
        <v>124</v>
      </c>
      <c r="I13" s="61" t="s">
        <v>51</v>
      </c>
      <c r="J13" s="61" t="s">
        <v>51</v>
      </c>
      <c r="K13" s="63">
        <f t="shared" ref="K13:K23" si="0">IF(D13="","",IF(D13=1,1,IF(I13="si",+D13-1,+D13)))</f>
        <v>1</v>
      </c>
      <c r="L13" s="63">
        <f t="shared" ref="L13:L20" si="1">IF(E13="","",IF(E13=5,5,IF(J13="si",+E13/2,+E13)))</f>
        <v>5</v>
      </c>
      <c r="M13" s="62" t="str">
        <f>IF(OR(D13="",E13=""),"",IF(AND(K13=2,L13=5),+'Tabla de Vulnerabilidades'!$P$14,IF(AND(K13=1,L13=20),+'Tabla de Vulnerabilidades'!$P$17,VLOOKUP(+K13*L13/60,'Tabla de Vulnerabilidades'!$N$11:$Q$20,3,FALSE))))</f>
        <v>Aceptable</v>
      </c>
      <c r="N13" s="60" t="str">
        <f>VLOOKUP(+K13*L13/60,'[2]Tabla de Vulnerabilidades'!$N$11:$O$20,2,FALSE)</f>
        <v>Bajo</v>
      </c>
      <c r="O13" s="64" t="str">
        <f>IF(OR(D13="",E13=""),"",IF(AND(K13=2,L13=5),+'Tabla de Vulnerabilidades'!$Q$14,IF(AND(K13=1,L13=20),+'Tabla de Vulnerabilidades'!$Q$17,VLOOKUP(+K13*L13/60,'Tabla de Vulnerabilidades'!$N$11:$Q$20,4,FALSE))))</f>
        <v>Asumir el riesgo. Permite a la Entidad asumirlo, es decir, el riesgo se encuentra en un nivel que puede aceptarlo sin necesidad de tomar otras medidas de control diferentes a las que se poseen.</v>
      </c>
      <c r="P13" s="69" t="s">
        <v>123</v>
      </c>
      <c r="Q13" s="69" t="s">
        <v>94</v>
      </c>
    </row>
    <row r="14" spans="1:17" s="65" customFormat="1" ht="102" x14ac:dyDescent="0.2">
      <c r="A14" s="60">
        <v>2</v>
      </c>
      <c r="B14" s="69" t="s">
        <v>53</v>
      </c>
      <c r="C14" s="71" t="s">
        <v>88</v>
      </c>
      <c r="D14" s="61">
        <v>1</v>
      </c>
      <c r="E14" s="61">
        <v>20</v>
      </c>
      <c r="F14" s="62" t="str">
        <f>IF(OR(D14="",E14=""),"",IF(AND(D14=2,E14=5),+'Tabla de Vulnerabilidades'!$P$14,IF(AND(D14=1,E14=20),+'Tabla de Vulnerabilidades'!$P$17,VLOOKUP(+D14*E14/60,'Tabla de Vulnerabilidades'!$N$11:$Q$20,3,FALSE))))</f>
        <v>Moderado 3</v>
      </c>
      <c r="G14" s="60" t="str">
        <f>VLOOKUP(+D14*E14/60,'[3]Tabla de Vulnerabilidades'!$N$11:$O$20,2,FALSE)</f>
        <v>Medio</v>
      </c>
      <c r="H14" s="68" t="s">
        <v>117</v>
      </c>
      <c r="I14" s="61" t="s">
        <v>51</v>
      </c>
      <c r="J14" s="61" t="s">
        <v>51</v>
      </c>
      <c r="K14" s="63">
        <f t="shared" si="0"/>
        <v>1</v>
      </c>
      <c r="L14" s="63">
        <f t="shared" si="1"/>
        <v>10</v>
      </c>
      <c r="M14" s="62" t="str">
        <f>IF(OR(D14="",E14=""),"",IF(AND(K14=2,L14=5),+'Tabla de Vulnerabilidades'!$P$14,IF(AND(K14=1,L14=20),+'Tabla de Vulnerabilidades'!$P$17,VLOOKUP(+K14*L14/60,'Tabla de Vulnerabilidades'!$N$11:$Q$20,3,FALSE))))</f>
        <v>Tolerable 1</v>
      </c>
      <c r="N14" s="60" t="str">
        <f>VLOOKUP(+K14*L14/60,'[2]Tabla de Vulnerabilidades'!$N$11:$O$20,2,FALSE)</f>
        <v>Bajo</v>
      </c>
      <c r="O14" s="64" t="str">
        <f>IF(OR(D14="",E14=""),"",IF(AND(K14=2,L14=5),+'Tabla de Vulnerabilidades'!$Q$14,IF(AND(K14=1,L14=20),+'Tabla de Vulnerabilidades'!$Q$17,VLOOKUP(+K14*L14/60,'Tabla de Vulnerabilidades'!$N$11:$Q$20,4,FALSE))))</f>
        <v xml:space="preserve">Asumir o reducir el riesgo. se deben tomar medidas para llevar los Riesgos a la Zona Aceptable o Tolerable, en lo posible. </v>
      </c>
      <c r="P14" s="69" t="s">
        <v>123</v>
      </c>
      <c r="Q14" s="69" t="s">
        <v>75</v>
      </c>
    </row>
    <row r="15" spans="1:17" s="65" customFormat="1" ht="123.75" x14ac:dyDescent="0.2">
      <c r="A15" s="95">
        <v>3</v>
      </c>
      <c r="B15" s="92" t="s">
        <v>89</v>
      </c>
      <c r="C15" s="93" t="s">
        <v>54</v>
      </c>
      <c r="D15" s="94">
        <v>2</v>
      </c>
      <c r="E15" s="94">
        <v>20</v>
      </c>
      <c r="F15" s="91" t="str">
        <f>IF(OR(D15="",E15=""),"",IF(AND(D15=2,E15=5),+'Tabla de Vulnerabilidades'!$P$14,IF(AND(D15=1,E15=20),+'Tabla de Vulnerabilidades'!$P$17,VLOOKUP(+D15*E15/60,'Tabla de Vulnerabilidades'!$N$11:$Q$20,3,FALSE))))</f>
        <v>Importante 2</v>
      </c>
      <c r="G15" s="91" t="str">
        <f>VLOOKUP(+D15*E15/60,'[3]Tabla de Vulnerabilidades'!$N$11:$O$20,2,FALSE)</f>
        <v>Alto</v>
      </c>
      <c r="H15" s="92" t="s">
        <v>129</v>
      </c>
      <c r="I15" s="61" t="s">
        <v>51</v>
      </c>
      <c r="J15" s="61" t="s">
        <v>74</v>
      </c>
      <c r="K15" s="63">
        <v>2</v>
      </c>
      <c r="L15" s="63">
        <f t="shared" si="1"/>
        <v>20</v>
      </c>
      <c r="M15" s="62" t="str">
        <f>IF(OR(D15="",E15=""),"",IF(AND(K15=2,L15=5),+'Tabla de Vulnerabilidades'!$P$14,IF(AND(K15=1,L15=20),+'Tabla de Vulnerabilidades'!$P$17,VLOOKUP(+K15*L15/60,'Tabla de Vulnerabilidades'!$N$11:$Q$20,3,FALSE))))</f>
        <v>Importante 2</v>
      </c>
      <c r="N15" s="60" t="str">
        <f>VLOOKUP(+K15*L15/60,'[2]Tabla de Vulnerabilidades'!$N$11:$O$20,2,FALSE)</f>
        <v>Alto</v>
      </c>
      <c r="O15" s="64" t="str">
        <f>IF(OR(D15="",E15=""),"",IF(AND(K15=2,L15=5),+'Tabla de Vulnerabilidades'!$Q$14,IF(AND(K15=1,L15=20),+'Tabla de Vulnerabilidades'!$Q$17,VLOOKUP(+K15*L15/60,'Tabla de Vulnerabilidades'!$N$11:$Q$20,4,FALSE))))</f>
        <v xml:space="preserve"> 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Siempre que el riesgo es calificado con Impacto catastrófico la Entidad debe diseñar planes de contingencia, para protegerse en caso de su ocurrencia.</v>
      </c>
      <c r="P15" s="69" t="s">
        <v>125</v>
      </c>
      <c r="Q15" s="69" t="s">
        <v>90</v>
      </c>
    </row>
    <row r="16" spans="1:17" s="65" customFormat="1" ht="114.75" x14ac:dyDescent="0.2">
      <c r="A16" s="85">
        <v>4</v>
      </c>
      <c r="B16" s="86" t="s">
        <v>77</v>
      </c>
      <c r="C16" s="89" t="s">
        <v>91</v>
      </c>
      <c r="D16" s="87">
        <v>1</v>
      </c>
      <c r="E16" s="87">
        <v>20</v>
      </c>
      <c r="F16" s="85" t="str">
        <f>IF(OR(D16="",E16=""),"",IF(AND(D16=2,E16=5),+'Tabla de Vulnerabilidades'!$P$14,IF(AND(D16=1,E16=20),+'Tabla de Vulnerabilidades'!$P$17,VLOOKUP(+D16*E16/60,'Tabla de Vulnerabilidades'!$N$11:$Q$20,3,FALSE))))</f>
        <v>Moderado 3</v>
      </c>
      <c r="G16" s="85"/>
      <c r="H16" s="89" t="s">
        <v>126</v>
      </c>
      <c r="I16" s="87" t="s">
        <v>51</v>
      </c>
      <c r="J16" s="87" t="s">
        <v>51</v>
      </c>
      <c r="K16" s="63">
        <f t="shared" si="0"/>
        <v>1</v>
      </c>
      <c r="L16" s="63">
        <f t="shared" si="1"/>
        <v>10</v>
      </c>
      <c r="M16" s="62" t="str">
        <f>IF(OR(D16="",E16=""),"",IF(AND(K16=2,L16=5),+'Tabla de Vulnerabilidades'!$P$14,IF(AND(K16=1,L16=20),+'Tabla de Vulnerabilidades'!$P$17,VLOOKUP(+K16*L16/60,'Tabla de Vulnerabilidades'!$N$11:$Q$20,3,FALSE))))</f>
        <v>Tolerable 1</v>
      </c>
      <c r="N16" s="60" t="str">
        <f>VLOOKUP(+K16*L16/60,'[2]Tabla de Vulnerabilidades'!$N$11:$O$20,2,FALSE)</f>
        <v>Bajo</v>
      </c>
      <c r="O16" s="64" t="str">
        <f>IF(OR(D16="",E16=""),"",IF(AND(K16=2,L16=5),+'Tabla de Vulnerabilidades'!$Q$14,IF(AND(K16=1,L16=20),+'Tabla de Vulnerabilidades'!$Q$17,VLOOKUP(+K16*L16/60,'Tabla de Vulnerabilidades'!$N$11:$Q$20,4,FALSE))))</f>
        <v xml:space="preserve">Asumir o reducir el riesgo. se deben tomar medidas para llevar los Riesgos a la Zona Aceptable o Tolerable, en lo posible. </v>
      </c>
      <c r="P16" s="88" t="s">
        <v>123</v>
      </c>
      <c r="Q16" s="69" t="s">
        <v>90</v>
      </c>
    </row>
    <row r="17" spans="1:17" s="65" customFormat="1" ht="123.75" x14ac:dyDescent="0.2">
      <c r="A17" s="60">
        <v>5</v>
      </c>
      <c r="B17" s="67" t="s">
        <v>76</v>
      </c>
      <c r="C17" s="71" t="s">
        <v>92</v>
      </c>
      <c r="D17" s="61">
        <v>2</v>
      </c>
      <c r="E17" s="66">
        <v>20</v>
      </c>
      <c r="F17" s="62" t="str">
        <f>IF(OR(D17="",E17=""),"",IF(AND(D17=2,E17=5),+'Tabla de Vulnerabilidades'!$P$14,IF(AND(D17=1,E17=20),+'Tabla de Vulnerabilidades'!$P$17,VLOOKUP(+D17*E17/60,'Tabla de Vulnerabilidades'!$N$11:$Q$20,3,FALSE))))</f>
        <v>Importante 2</v>
      </c>
      <c r="G17" s="60" t="str">
        <f>VLOOKUP(+D17*E17/60,'[3]Tabla de Vulnerabilidades'!$N$11:$O$20,2,FALSE)</f>
        <v>Alto</v>
      </c>
      <c r="H17" s="71" t="s">
        <v>130</v>
      </c>
      <c r="I17" s="61" t="s">
        <v>51</v>
      </c>
      <c r="J17" s="61" t="s">
        <v>74</v>
      </c>
      <c r="K17" s="63">
        <v>2</v>
      </c>
      <c r="L17" s="63">
        <f t="shared" si="1"/>
        <v>20</v>
      </c>
      <c r="M17" s="62" t="str">
        <f>IF(OR(D17="",E17=""),"",IF(AND(K17=2,L17=5),+'Tabla de Vulnerabilidades'!$P$14,IF(AND(K17=1,L17=20),+'Tabla de Vulnerabilidades'!$P$17,VLOOKUP(+K17*L17/60,'Tabla de Vulnerabilidades'!$N$11:$Q$20,3,FALSE))))</f>
        <v>Importante 2</v>
      </c>
      <c r="N17" s="60" t="str">
        <f>VLOOKUP(+K17*L17/60,'[2]Tabla de Vulnerabilidades'!$N$11:$O$20,2,FALSE)</f>
        <v>Alto</v>
      </c>
      <c r="O17" s="64" t="str">
        <f>IF(OR(D17="",E17=""),"",IF(AND(K17=2,L17=5),+'Tabla de Vulnerabilidades'!$Q$14,IF(AND(K17=1,L17=20),+'Tabla de Vulnerabilidades'!$Q$17,VLOOKUP(+K17*L17/60,'Tabla de Vulnerabilidades'!$N$11:$Q$20,4,FALSE))))</f>
        <v xml:space="preserve"> 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Siempre que el riesgo es calificado con Impacto catastrófico la Entidad debe diseñar planes de contingencia, para protegerse en caso de su ocurrencia.</v>
      </c>
      <c r="P17" s="88" t="s">
        <v>118</v>
      </c>
      <c r="Q17" s="88" t="s">
        <v>93</v>
      </c>
    </row>
    <row r="18" spans="1:17" s="65" customFormat="1" ht="102" x14ac:dyDescent="0.2">
      <c r="A18" s="60">
        <v>6</v>
      </c>
      <c r="B18" s="67" t="s">
        <v>55</v>
      </c>
      <c r="C18" s="68" t="s">
        <v>102</v>
      </c>
      <c r="D18" s="61">
        <v>1</v>
      </c>
      <c r="E18" s="66">
        <v>10</v>
      </c>
      <c r="F18" s="62" t="str">
        <f>IF(OR(D18="",E18=""),"",IF(AND(D18=2,E18=5),+'Tabla de Vulnerabilidades'!$P$14,IF(AND(D18=1,E18=20),+'Tabla de Vulnerabilidades'!$P$17,VLOOKUP(+D18*E18/60,'Tabla de Vulnerabilidades'!$N$11:$Q$20,3,FALSE))))</f>
        <v>Tolerable 1</v>
      </c>
      <c r="G18" s="60" t="str">
        <f>VLOOKUP(+D18*E18/60,'[3]Tabla de Vulnerabilidades'!$N$11:$O$20,2,FALSE)</f>
        <v>Bajo</v>
      </c>
      <c r="H18" s="71" t="s">
        <v>119</v>
      </c>
      <c r="I18" s="61" t="s">
        <v>51</v>
      </c>
      <c r="J18" s="61" t="s">
        <v>51</v>
      </c>
      <c r="K18" s="63">
        <f t="shared" si="0"/>
        <v>1</v>
      </c>
      <c r="L18" s="63">
        <f t="shared" si="1"/>
        <v>5</v>
      </c>
      <c r="M18" s="62" t="str">
        <f>IF(OR(D18="",E18=""),"",IF(AND(K18=2,L18=5),+'Tabla de Vulnerabilidades'!$P$14,IF(AND(K18=1,L18=20),+'Tabla de Vulnerabilidades'!$P$17,VLOOKUP(+K18*L18/60,'Tabla de Vulnerabilidades'!$N$11:$Q$20,3,FALSE))))</f>
        <v>Aceptable</v>
      </c>
      <c r="N18" s="60" t="str">
        <f>VLOOKUP(+K18*L18/60,'[2]Tabla de Vulnerabilidades'!$N$11:$O$20,2,FALSE)</f>
        <v>Bajo</v>
      </c>
      <c r="O18" s="64" t="str">
        <f>IF(OR(D18="",E18=""),"",IF(AND(K18=2,L18=5),+'Tabla de Vulnerabilidades'!$Q$14,IF(AND(K18=1,L18=20),+'Tabla de Vulnerabilidades'!$Q$17,VLOOKUP(+K18*L18/60,'Tabla de Vulnerabilidades'!$N$11:$Q$20,4,FALSE))))</f>
        <v>Asumir el riesgo. Permite a la Entidad asumirlo, es decir, el riesgo se encuentra en un nivel que puede aceptarlo sin necesidad de tomar otras medidas de control diferentes a las que se poseen.</v>
      </c>
      <c r="P18" s="69" t="s">
        <v>123</v>
      </c>
      <c r="Q18" s="69" t="s">
        <v>95</v>
      </c>
    </row>
    <row r="19" spans="1:17" s="65" customFormat="1" ht="101.25" x14ac:dyDescent="0.2">
      <c r="A19" s="60">
        <v>7</v>
      </c>
      <c r="B19" s="71" t="s">
        <v>56</v>
      </c>
      <c r="C19" s="70" t="s">
        <v>57</v>
      </c>
      <c r="D19" s="61">
        <v>1</v>
      </c>
      <c r="E19" s="66">
        <v>20</v>
      </c>
      <c r="F19" s="62" t="str">
        <f>IF(OR(D19="",E19=""),"",IF(AND(D19=2,E19=5),+'Tabla de Vulnerabilidades'!$P$14,IF(AND(D19=1,E19=20),+'Tabla de Vulnerabilidades'!$P$17,VLOOKUP(+D19*E19/60,'Tabla de Vulnerabilidades'!$N$11:$Q$20,3,FALSE))))</f>
        <v>Moderado 3</v>
      </c>
      <c r="G19" s="60" t="str">
        <f>VLOOKUP(+D19*E19/60,'[3]Tabla de Vulnerabilidades'!$N$11:$O$20,2,FALSE)</f>
        <v>Medio</v>
      </c>
      <c r="H19" s="71" t="s">
        <v>58</v>
      </c>
      <c r="I19" s="61" t="s">
        <v>51</v>
      </c>
      <c r="J19" s="61" t="s">
        <v>74</v>
      </c>
      <c r="K19" s="63">
        <f t="shared" si="0"/>
        <v>1</v>
      </c>
      <c r="L19" s="63">
        <f t="shared" si="1"/>
        <v>20</v>
      </c>
      <c r="M19" s="62" t="str">
        <f>IF(OR(D19="",E19=""),"",IF(AND(K19=2,L19=5),+'Tabla de Vulnerabilidades'!$P$14,IF(AND(K19=1,L19=20),+'Tabla de Vulnerabilidades'!$P$17,VLOOKUP(+K19*L19/60,'Tabla de Vulnerabilidades'!$N$11:$Q$20,3,FALSE))))</f>
        <v>Moderado 3</v>
      </c>
      <c r="N19" s="60" t="str">
        <f>VLOOKUP(+K19*L19/60,'[2]Tabla de Vulnerabilidades'!$N$11:$O$20,2,FALSE)</f>
        <v>Medio</v>
      </c>
      <c r="O19" s="64" t="str">
        <f>IF(OR(D19="",E19=""),"",IF(AND(K19=2,L19=5),+'Tabla de Vulnerabilidades'!$Q$14,IF(AND(K19=1,L19=20),+'Tabla de Vulnerabilidades'!$Q$17,VLOOKUP(+K19*L19/60,'Tabla de Vulnerabilidades'!$N$11:$Q$20,4,FALSE))))</f>
        <v xml:space="preserve"> Reducir, Compartir o transferir el riesgo. Cuando el riesgo tiene una Probabilidad baja y Impacto catastrófico se debe tratar de compartir el riesgo y evitar la entidad en caso de que éste se presente. Siempre que el riesgo es calificado con Impacto catastrófico la Entidad debe diseñar planes de contingencia, para protegerse en caso de su ocurrencia.</v>
      </c>
      <c r="P19" s="69" t="s">
        <v>78</v>
      </c>
      <c r="Q19" s="69" t="s">
        <v>96</v>
      </c>
    </row>
    <row r="20" spans="1:17" s="65" customFormat="1" ht="123.75" x14ac:dyDescent="0.2">
      <c r="A20" s="60">
        <v>8</v>
      </c>
      <c r="B20" s="71" t="s">
        <v>113</v>
      </c>
      <c r="C20" s="71" t="s">
        <v>97</v>
      </c>
      <c r="D20" s="61">
        <v>2</v>
      </c>
      <c r="E20" s="66">
        <v>20</v>
      </c>
      <c r="F20" s="62" t="str">
        <f>IF(OR(D20="",E20=""),"",IF(AND(D20=2,E20=5),+'Tabla de Vulnerabilidades'!$P$14,IF(AND(D20=1,E20=20),+'Tabla de Vulnerabilidades'!$P$17,VLOOKUP(+D20*E20/60,'Tabla de Vulnerabilidades'!$N$11:$Q$20,3,FALSE))))</f>
        <v>Importante 2</v>
      </c>
      <c r="G20" s="60" t="str">
        <f>VLOOKUP(+D20*E20/60,'[3]Tabla de Vulnerabilidades'!$N$11:$O$20,2,FALSE)</f>
        <v>Alto</v>
      </c>
      <c r="H20" s="71" t="s">
        <v>103</v>
      </c>
      <c r="I20" s="61" t="s">
        <v>74</v>
      </c>
      <c r="J20" s="61" t="s">
        <v>74</v>
      </c>
      <c r="K20" s="63">
        <f t="shared" si="0"/>
        <v>2</v>
      </c>
      <c r="L20" s="63">
        <f t="shared" si="1"/>
        <v>20</v>
      </c>
      <c r="M20" s="62" t="str">
        <f>IF(OR(D20="",E20=""),"",IF(AND(K20=2,L20=5),+'Tabla de Vulnerabilidades'!$P$14,IF(AND(K20=1,L20=20),+'Tabla de Vulnerabilidades'!$P$17,VLOOKUP(+K20*L20/60,'Tabla de Vulnerabilidades'!$N$11:$Q$20,3,FALSE))))</f>
        <v>Importante 2</v>
      </c>
      <c r="N20" s="60" t="str">
        <f>VLOOKUP(+K20*L20/60,'[2]Tabla de Vulnerabilidades'!$N$11:$O$20,2,FALSE)</f>
        <v>Alto</v>
      </c>
      <c r="O20" s="64" t="str">
        <f>IF(OR(D20="",E20=""),"",IF(AND(K20=2,L20=5),+'Tabla de Vulnerabilidades'!$Q$14,IF(AND(K20=1,L20=20),+'Tabla de Vulnerabilidades'!$Q$17,VLOOKUP(+K20*L20/60,'Tabla de Vulnerabilidades'!$N$11:$Q$20,4,FALSE))))</f>
        <v xml:space="preserve"> 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Siempre que el riesgo es calificado con Impacto catastrófico la Entidad debe diseñar planes de contingencia, para protegerse en caso de su ocurrencia.</v>
      </c>
      <c r="P20" s="69" t="s">
        <v>120</v>
      </c>
      <c r="Q20" s="69" t="s">
        <v>95</v>
      </c>
    </row>
    <row r="21" spans="1:17" s="65" customFormat="1" ht="140.25" x14ac:dyDescent="0.2">
      <c r="A21" s="60">
        <f>+A20+1</f>
        <v>9</v>
      </c>
      <c r="B21" s="71" t="s">
        <v>82</v>
      </c>
      <c r="C21" s="71" t="s">
        <v>98</v>
      </c>
      <c r="D21" s="61">
        <v>1</v>
      </c>
      <c r="E21" s="66">
        <v>20</v>
      </c>
      <c r="F21" s="62" t="str">
        <f>IF(OR(D21="",E21=""),"",IF(AND(D21=2,E21=5),+'Tabla de Vulnerabilidades'!$P$14,IF(AND(D21=1,E21=20),+'Tabla de Vulnerabilidades'!$P$17,VLOOKUP(+D21*E21/60,'Tabla de Vulnerabilidades'!$N$11:$Q$20,3,FALSE))))</f>
        <v>Moderado 3</v>
      </c>
      <c r="G21" s="60" t="str">
        <f>VLOOKUP(+D21*E21/60,'[3]Tabla de Vulnerabilidades'!$N$11:$O$20,2,FALSE)</f>
        <v>Medio</v>
      </c>
      <c r="H21" s="71" t="s">
        <v>83</v>
      </c>
      <c r="I21" s="61" t="s">
        <v>74</v>
      </c>
      <c r="J21" s="61" t="s">
        <v>51</v>
      </c>
      <c r="K21" s="63">
        <f t="shared" si="0"/>
        <v>1</v>
      </c>
      <c r="L21" s="63">
        <v>20</v>
      </c>
      <c r="M21" s="62" t="str">
        <f>IF(OR(D21="",E21=""),"",IF(AND(K21=2,L21=5),+'Tabla de Vulnerabilidades'!$P$14,IF(AND(K21=1,L21=20),+'Tabla de Vulnerabilidades'!$P$17,VLOOKUP(+K21*L21/60,'Tabla de Vulnerabilidades'!$N$11:$Q$20,3,FALSE))))</f>
        <v>Moderado 3</v>
      </c>
      <c r="N21" s="60" t="str">
        <f>VLOOKUP(+K21*L21/60,'[2]Tabla de Vulnerabilidades'!$N$11:$O$20,2,FALSE)</f>
        <v>Medio</v>
      </c>
      <c r="O21" s="64" t="str">
        <f>IF(OR(D21="",E21=""),"",IF(AND(K21=2,L21=5),+'Tabla de Vulnerabilidades'!$Q$14,IF(AND(K21=1,L21=20),+'Tabla de Vulnerabilidades'!$Q$17,VLOOKUP(+K21*L21/60,'Tabla de Vulnerabilidades'!$N$11:$Q$20,4,FALSE))))</f>
        <v xml:space="preserve"> Reducir, Compartir o transferir el riesgo. Cuando el riesgo tiene una Probabilidad baja y Impacto catastrófico se debe tratar de compartir el riesgo y evitar la entidad en caso de que éste se presente. Siempre que el riesgo es calificado con Impacto catastrófico la Entidad debe diseñar planes de contingencia, para protegerse en caso de su ocurrencia.</v>
      </c>
      <c r="P21" s="69" t="s">
        <v>115</v>
      </c>
      <c r="Q21" s="69" t="s">
        <v>99</v>
      </c>
    </row>
    <row r="22" spans="1:17" s="65" customFormat="1" ht="101.25" x14ac:dyDescent="0.2">
      <c r="A22" s="60">
        <f>+A21+1</f>
        <v>10</v>
      </c>
      <c r="B22" s="71" t="s">
        <v>84</v>
      </c>
      <c r="C22" s="70" t="s">
        <v>80</v>
      </c>
      <c r="D22" s="61">
        <v>1</v>
      </c>
      <c r="E22" s="66">
        <v>20</v>
      </c>
      <c r="F22" s="62" t="str">
        <f>IF(OR(D22="",E22=""),"",IF(AND(D22=2,E22=5),+'Tabla de Vulnerabilidades'!$P$14,IF(AND(D22=1,E22=20),+'Tabla de Vulnerabilidades'!$P$17,VLOOKUP(+D22*E22/60,'Tabla de Vulnerabilidades'!$N$11:$Q$20,3,FALSE))))</f>
        <v>Moderado 3</v>
      </c>
      <c r="G22" s="60" t="str">
        <f>VLOOKUP(+D22*E22/60,'[3]Tabla de Vulnerabilidades'!$N$11:$O$20,2,FALSE)</f>
        <v>Medio</v>
      </c>
      <c r="H22" s="71" t="s">
        <v>107</v>
      </c>
      <c r="I22" s="61" t="s">
        <v>51</v>
      </c>
      <c r="J22" s="61" t="s">
        <v>74</v>
      </c>
      <c r="K22" s="63">
        <f t="shared" si="0"/>
        <v>1</v>
      </c>
      <c r="L22" s="63">
        <f>IF(E22="","",IF(E22=5,5,IF(J22="si",+E22/2,+E22)))</f>
        <v>20</v>
      </c>
      <c r="M22" s="62" t="str">
        <f>IF(OR(D22="",E22=""),"",IF(AND(K22=2,L22=5),+'Tabla de Vulnerabilidades'!$P$14,IF(AND(K22=1,L22=20),+'Tabla de Vulnerabilidades'!$P$17,VLOOKUP(+K22*L22/60,'Tabla de Vulnerabilidades'!$N$11:$Q$20,3,FALSE))))</f>
        <v>Moderado 3</v>
      </c>
      <c r="N22" s="60" t="str">
        <f>VLOOKUP(+K22*L22/60,'[2]Tabla de Vulnerabilidades'!$N$11:$O$20,2,FALSE)</f>
        <v>Medio</v>
      </c>
      <c r="O22" s="64" t="str">
        <f>IF(OR(D22="",E22=""),"",IF(AND(K22=2,L22=5),+'Tabla de Vulnerabilidades'!$Q$14,IF(AND(K22=1,L22=20),+'Tabla de Vulnerabilidades'!$Q$17,VLOOKUP(+K22*L22/60,'Tabla de Vulnerabilidades'!$N$11:$Q$20,4,FALSE))))</f>
        <v xml:space="preserve"> Reducir, Compartir o transferir el riesgo. Cuando el riesgo tiene una Probabilidad baja y Impacto catastrófico se debe tratar de compartir el riesgo y evitar la entidad en caso de que éste se presente. Siempre que el riesgo es calificado con Impacto catastrófico la Entidad debe diseñar planes de contingencia, para protegerse en caso de su ocurrencia.</v>
      </c>
      <c r="P22" s="69" t="s">
        <v>112</v>
      </c>
      <c r="Q22" s="69" t="s">
        <v>101</v>
      </c>
    </row>
    <row r="23" spans="1:17" s="65" customFormat="1" ht="89.25" x14ac:dyDescent="0.2">
      <c r="A23" s="60">
        <f>+A22+1</f>
        <v>11</v>
      </c>
      <c r="B23" s="71" t="s">
        <v>81</v>
      </c>
      <c r="C23" s="70" t="s">
        <v>86</v>
      </c>
      <c r="D23" s="61">
        <v>1</v>
      </c>
      <c r="E23" s="66">
        <v>20</v>
      </c>
      <c r="F23" s="62" t="str">
        <f>IF(OR(D23="",E23=""),"",IF(AND(D23=2,E23=5),+'Tabla de Vulnerabilidades'!$P$14,IF(AND(D23=1,E23=20),+'Tabla de Vulnerabilidades'!$P$17,VLOOKUP(+D23*E23/60,'Tabla de Vulnerabilidades'!$N$11:$Q$20,3,FALSE))))</f>
        <v>Moderado 3</v>
      </c>
      <c r="G23" s="60" t="str">
        <f>VLOOKUP(+D23*E23/60,'[3]Tabla de Vulnerabilidades'!$N$11:$O$20,2,FALSE)</f>
        <v>Medio</v>
      </c>
      <c r="H23" s="71" t="s">
        <v>127</v>
      </c>
      <c r="I23" s="61" t="s">
        <v>51</v>
      </c>
      <c r="J23" s="61" t="s">
        <v>51</v>
      </c>
      <c r="K23" s="63">
        <f t="shared" si="0"/>
        <v>1</v>
      </c>
      <c r="L23" s="63">
        <f>IF(E23="","",IF(E23=5,5,IF(J23="si",+E23/2,+E23)))</f>
        <v>10</v>
      </c>
      <c r="M23" s="62" t="str">
        <f>IF(OR(D23="",E23=""),"",IF(AND(K23=2,L23=5),+'Tabla de Vulnerabilidades'!$P$14,IF(AND(K23=1,L23=20),+'Tabla de Vulnerabilidades'!$P$17,VLOOKUP(+K23*L23/60,'Tabla de Vulnerabilidades'!$N$11:$Q$20,3,FALSE))))</f>
        <v>Tolerable 1</v>
      </c>
      <c r="N23" s="60" t="str">
        <f>VLOOKUP(+K23*L23/60,'[2]Tabla de Vulnerabilidades'!$N$11:$O$20,2,FALSE)</f>
        <v>Bajo</v>
      </c>
      <c r="O23" s="64" t="str">
        <f>IF(OR(D23="",E23=""),"",IF(AND(K23=2,L23=5),+'Tabla de Vulnerabilidades'!$Q$14,IF(AND(K23=1,L23=20),+'Tabla de Vulnerabilidades'!$Q$17,VLOOKUP(+K23*L23/60,'Tabla de Vulnerabilidades'!$N$11:$Q$20,4,FALSE))))</f>
        <v xml:space="preserve">Asumir o reducir el riesgo. se deben tomar medidas para llevar los Riesgos a la Zona Aceptable o Tolerable, en lo posible. </v>
      </c>
      <c r="P23" s="69" t="s">
        <v>123</v>
      </c>
      <c r="Q23" s="69" t="s">
        <v>104</v>
      </c>
    </row>
    <row r="24" spans="1:17" s="65" customFormat="1" ht="114.75" x14ac:dyDescent="0.2">
      <c r="A24" s="73">
        <v>12</v>
      </c>
      <c r="B24" s="71" t="s">
        <v>105</v>
      </c>
      <c r="C24" s="71" t="s">
        <v>106</v>
      </c>
      <c r="D24" s="61">
        <v>2</v>
      </c>
      <c r="E24" s="66">
        <v>20</v>
      </c>
      <c r="F24" s="62" t="str">
        <f>IF(OR(D24="",E24=""),"",IF(AND(D24=2,E24=5),+'Tabla de Vulnerabilidades'!$P$14,IF(AND(D24=1,E24=20),+'Tabla de Vulnerabilidades'!$P$17,VLOOKUP(+D24*E24/60,'Tabla de Vulnerabilidades'!$N$11:$Q$20,3,FALSE))))</f>
        <v>Importante 2</v>
      </c>
      <c r="G24" s="60" t="str">
        <f>VLOOKUP(+D24*E24/60,'[3]Tabla de Vulnerabilidades'!$N$11:$O$20,2,FALSE)</f>
        <v>Alto</v>
      </c>
      <c r="H24" s="71" t="s">
        <v>122</v>
      </c>
      <c r="I24" s="61" t="s">
        <v>51</v>
      </c>
      <c r="J24" s="61" t="s">
        <v>74</v>
      </c>
      <c r="K24" s="63">
        <f>IF(D24="","",IF(D24=1,1,IF(I24="si",+D24-1,+D24)))</f>
        <v>1</v>
      </c>
      <c r="L24" s="63">
        <f>IF(E24="","",IF(E24=5,5,IF(J24="si",+E24/2,+E24)))</f>
        <v>20</v>
      </c>
      <c r="M24" s="62" t="str">
        <f>IF(OR(D24="",E24=""),"",IF(AND(K24=2,L24=5),+'Tabla de Vulnerabilidades'!$P$14,IF(AND(K24=1,L24=20),+'Tabla de Vulnerabilidades'!$P$17,VLOOKUP(+K24*L24/60,'Tabla de Vulnerabilidades'!$N$11:$Q$20,3,FALSE))))</f>
        <v>Moderado 3</v>
      </c>
      <c r="N24" s="60" t="str">
        <f>VLOOKUP(+K24*L24/60,'[2]Tabla de Vulnerabilidades'!$N$11:$O$20,2,FALSE)</f>
        <v>Medio</v>
      </c>
      <c r="O24" s="64" t="str">
        <f>IF(OR(D24="",E24=""),"",IF(AND(K24=2,L24=5),+'Tabla de Vulnerabilidades'!$Q$14,IF(AND(K24=1,L24=20),+'Tabla de Vulnerabilidades'!$Q$17,VLOOKUP(+K24*L24/60,'Tabla de Vulnerabilidades'!$N$11:$Q$20,4,FALSE))))</f>
        <v xml:space="preserve"> Reducir, Compartir o transferir el riesgo. Cuando el riesgo tiene una Probabilidad baja y Impacto catastrófico se debe tratar de compartir el riesgo y evitar la entidad en caso de que éste se presente. Siempre que el riesgo es calificado con Impacto catastrófico la Entidad debe diseñar planes de contingencia, para protegerse en caso de su ocurrencia.</v>
      </c>
      <c r="P24" s="69" t="s">
        <v>121</v>
      </c>
      <c r="Q24" s="69" t="s">
        <v>109</v>
      </c>
    </row>
    <row r="25" spans="1:17" s="81" customFormat="1" x14ac:dyDescent="0.2">
      <c r="A25" s="78"/>
      <c r="B25" s="74"/>
      <c r="C25" s="75"/>
      <c r="D25" s="76"/>
      <c r="E25" s="77"/>
      <c r="F25" s="78"/>
      <c r="G25" s="78"/>
      <c r="H25" s="74"/>
      <c r="I25" s="76"/>
      <c r="J25" s="76"/>
      <c r="K25" s="79"/>
      <c r="L25" s="79"/>
      <c r="M25" s="78"/>
      <c r="N25" s="78"/>
      <c r="O25" s="80"/>
      <c r="P25" s="74"/>
      <c r="Q25" s="74"/>
    </row>
    <row r="26" spans="1:17" s="65" customFormat="1" x14ac:dyDescent="0.2">
      <c r="A26" s="73"/>
      <c r="B26" s="119" t="s">
        <v>60</v>
      </c>
      <c r="C26" s="120"/>
      <c r="D26" s="120"/>
      <c r="E26" s="120"/>
      <c r="F26" s="120"/>
      <c r="G26" s="120"/>
      <c r="H26" s="120"/>
      <c r="I26" s="120"/>
      <c r="J26" s="120"/>
      <c r="K26" s="120"/>
      <c r="L26" s="120"/>
      <c r="M26" s="120"/>
      <c r="N26" s="120"/>
      <c r="O26" s="120"/>
      <c r="P26" s="120"/>
      <c r="Q26" s="121"/>
    </row>
    <row r="27" spans="1:17" s="65" customFormat="1" x14ac:dyDescent="0.2">
      <c r="A27" s="73"/>
      <c r="B27" s="122"/>
      <c r="C27" s="123"/>
      <c r="D27" s="123"/>
      <c r="E27" s="123"/>
      <c r="F27" s="123"/>
      <c r="G27" s="123"/>
      <c r="H27" s="123"/>
      <c r="I27" s="123"/>
      <c r="J27" s="123"/>
      <c r="K27" s="123"/>
      <c r="L27" s="123"/>
      <c r="M27" s="123"/>
      <c r="N27" s="123"/>
      <c r="O27" s="123"/>
      <c r="P27" s="123"/>
      <c r="Q27" s="124"/>
    </row>
    <row r="28" spans="1:17" s="65" customFormat="1" ht="18" x14ac:dyDescent="0.2">
      <c r="A28" s="73"/>
      <c r="B28" s="72" t="s">
        <v>61</v>
      </c>
      <c r="C28" s="125" t="s">
        <v>62</v>
      </c>
      <c r="D28" s="126"/>
      <c r="E28" s="126"/>
      <c r="F28" s="126"/>
      <c r="G28" s="126"/>
      <c r="H28" s="126"/>
      <c r="I28" s="126"/>
      <c r="J28" s="126"/>
      <c r="K28" s="126"/>
      <c r="L28" s="126"/>
      <c r="M28" s="126"/>
      <c r="N28" s="126"/>
      <c r="O28" s="126"/>
      <c r="P28" s="127" t="s">
        <v>63</v>
      </c>
      <c r="Q28" s="127"/>
    </row>
    <row r="29" spans="1:17" x14ac:dyDescent="0.2">
      <c r="A29" s="13"/>
      <c r="B29" s="109">
        <v>2</v>
      </c>
      <c r="C29" s="96" t="s">
        <v>64</v>
      </c>
      <c r="D29" s="97"/>
      <c r="E29" s="97"/>
      <c r="F29" s="97"/>
      <c r="G29" s="97"/>
      <c r="H29" s="97"/>
      <c r="I29" s="97"/>
      <c r="J29" s="97"/>
      <c r="K29" s="97"/>
      <c r="L29" s="97"/>
      <c r="M29" s="97"/>
      <c r="N29" s="97"/>
      <c r="O29" s="98"/>
      <c r="P29" s="102">
        <v>40385</v>
      </c>
      <c r="Q29" s="103"/>
    </row>
    <row r="30" spans="1:17" x14ac:dyDescent="0.2">
      <c r="A30" s="13"/>
      <c r="B30" s="110"/>
      <c r="C30" s="99"/>
      <c r="D30" s="100"/>
      <c r="E30" s="100"/>
      <c r="F30" s="100"/>
      <c r="G30" s="100"/>
      <c r="H30" s="100"/>
      <c r="I30" s="100"/>
      <c r="J30" s="100"/>
      <c r="K30" s="100"/>
      <c r="L30" s="100"/>
      <c r="M30" s="100"/>
      <c r="N30" s="100"/>
      <c r="O30" s="101"/>
      <c r="P30" s="104"/>
      <c r="Q30" s="105"/>
    </row>
    <row r="31" spans="1:17" x14ac:dyDescent="0.2">
      <c r="A31" s="13"/>
      <c r="B31" s="109">
        <v>3</v>
      </c>
      <c r="C31" s="96" t="s">
        <v>79</v>
      </c>
      <c r="D31" s="97"/>
      <c r="E31" s="97"/>
      <c r="F31" s="97"/>
      <c r="G31" s="97"/>
      <c r="H31" s="97"/>
      <c r="I31" s="97"/>
      <c r="J31" s="97"/>
      <c r="K31" s="97"/>
      <c r="L31" s="97"/>
      <c r="M31" s="97"/>
      <c r="N31" s="97"/>
      <c r="O31" s="98"/>
      <c r="P31" s="102">
        <v>40455</v>
      </c>
      <c r="Q31" s="103"/>
    </row>
    <row r="32" spans="1:17" x14ac:dyDescent="0.2">
      <c r="A32" s="13"/>
      <c r="B32" s="110"/>
      <c r="C32" s="99"/>
      <c r="D32" s="100"/>
      <c r="E32" s="100"/>
      <c r="F32" s="100"/>
      <c r="G32" s="100"/>
      <c r="H32" s="100"/>
      <c r="I32" s="100"/>
      <c r="J32" s="100"/>
      <c r="K32" s="100"/>
      <c r="L32" s="100"/>
      <c r="M32" s="100"/>
      <c r="N32" s="100"/>
      <c r="O32" s="101"/>
      <c r="P32" s="104"/>
      <c r="Q32" s="105"/>
    </row>
    <row r="33" spans="1:17" x14ac:dyDescent="0.2">
      <c r="A33" s="13"/>
      <c r="B33" s="109">
        <v>4</v>
      </c>
      <c r="C33" s="96" t="s">
        <v>85</v>
      </c>
      <c r="D33" s="97"/>
      <c r="E33" s="97"/>
      <c r="F33" s="97"/>
      <c r="G33" s="97"/>
      <c r="H33" s="97"/>
      <c r="I33" s="97"/>
      <c r="J33" s="97"/>
      <c r="K33" s="97"/>
      <c r="L33" s="97"/>
      <c r="M33" s="97"/>
      <c r="N33" s="97"/>
      <c r="O33" s="98"/>
      <c r="P33" s="102">
        <v>40848</v>
      </c>
      <c r="Q33" s="103"/>
    </row>
    <row r="34" spans="1:17" x14ac:dyDescent="0.2">
      <c r="A34" s="13"/>
      <c r="B34" s="110"/>
      <c r="C34" s="99"/>
      <c r="D34" s="100"/>
      <c r="E34" s="100"/>
      <c r="F34" s="100"/>
      <c r="G34" s="100"/>
      <c r="H34" s="100"/>
      <c r="I34" s="100"/>
      <c r="J34" s="100"/>
      <c r="K34" s="100"/>
      <c r="L34" s="100"/>
      <c r="M34" s="100"/>
      <c r="N34" s="100"/>
      <c r="O34" s="101"/>
      <c r="P34" s="104"/>
      <c r="Q34" s="105"/>
    </row>
    <row r="35" spans="1:17" x14ac:dyDescent="0.2">
      <c r="A35" s="13"/>
      <c r="B35" s="109">
        <v>5</v>
      </c>
      <c r="C35" s="96" t="s">
        <v>87</v>
      </c>
      <c r="D35" s="97"/>
      <c r="E35" s="97"/>
      <c r="F35" s="97"/>
      <c r="G35" s="97"/>
      <c r="H35" s="97"/>
      <c r="I35" s="97"/>
      <c r="J35" s="97"/>
      <c r="K35" s="97"/>
      <c r="L35" s="97"/>
      <c r="M35" s="97"/>
      <c r="N35" s="97"/>
      <c r="O35" s="98"/>
      <c r="P35" s="102">
        <v>41109</v>
      </c>
      <c r="Q35" s="103"/>
    </row>
    <row r="36" spans="1:17" x14ac:dyDescent="0.2">
      <c r="A36" s="13"/>
      <c r="B36" s="110"/>
      <c r="C36" s="99"/>
      <c r="D36" s="100"/>
      <c r="E36" s="100"/>
      <c r="F36" s="100"/>
      <c r="G36" s="100"/>
      <c r="H36" s="100"/>
      <c r="I36" s="100"/>
      <c r="J36" s="100"/>
      <c r="K36" s="100"/>
      <c r="L36" s="100"/>
      <c r="M36" s="100"/>
      <c r="N36" s="100"/>
      <c r="O36" s="101"/>
      <c r="P36" s="104"/>
      <c r="Q36" s="105"/>
    </row>
    <row r="37" spans="1:17" x14ac:dyDescent="0.2">
      <c r="A37" s="13"/>
      <c r="B37" s="109">
        <v>6</v>
      </c>
      <c r="C37" s="96" t="s">
        <v>100</v>
      </c>
      <c r="D37" s="97"/>
      <c r="E37" s="97"/>
      <c r="F37" s="97"/>
      <c r="G37" s="97"/>
      <c r="H37" s="97"/>
      <c r="I37" s="97"/>
      <c r="J37" s="97"/>
      <c r="K37" s="97"/>
      <c r="L37" s="97"/>
      <c r="M37" s="97"/>
      <c r="N37" s="97"/>
      <c r="O37" s="98"/>
      <c r="P37" s="102">
        <v>41480</v>
      </c>
      <c r="Q37" s="103"/>
    </row>
    <row r="38" spans="1:17" x14ac:dyDescent="0.2">
      <c r="A38" s="13"/>
      <c r="B38" s="110"/>
      <c r="C38" s="99"/>
      <c r="D38" s="100"/>
      <c r="E38" s="100"/>
      <c r="F38" s="100"/>
      <c r="G38" s="100"/>
      <c r="H38" s="100"/>
      <c r="I38" s="100"/>
      <c r="J38" s="100"/>
      <c r="K38" s="100"/>
      <c r="L38" s="100"/>
      <c r="M38" s="100"/>
      <c r="N38" s="100"/>
      <c r="O38" s="101"/>
      <c r="P38" s="104"/>
      <c r="Q38" s="105"/>
    </row>
    <row r="39" spans="1:17" x14ac:dyDescent="0.2">
      <c r="A39" s="13"/>
      <c r="B39" s="109">
        <v>7</v>
      </c>
      <c r="C39" s="96" t="s">
        <v>108</v>
      </c>
      <c r="D39" s="97"/>
      <c r="E39" s="97"/>
      <c r="F39" s="97"/>
      <c r="G39" s="97"/>
      <c r="H39" s="97"/>
      <c r="I39" s="97"/>
      <c r="J39" s="97"/>
      <c r="K39" s="97"/>
      <c r="L39" s="97"/>
      <c r="M39" s="97"/>
      <c r="N39" s="97"/>
      <c r="O39" s="98"/>
      <c r="P39" s="102">
        <v>41835</v>
      </c>
      <c r="Q39" s="103"/>
    </row>
    <row r="40" spans="1:17" x14ac:dyDescent="0.2">
      <c r="A40" s="13"/>
      <c r="B40" s="110"/>
      <c r="C40" s="99"/>
      <c r="D40" s="100"/>
      <c r="E40" s="100"/>
      <c r="F40" s="100"/>
      <c r="G40" s="100"/>
      <c r="H40" s="100"/>
      <c r="I40" s="100"/>
      <c r="J40" s="100"/>
      <c r="K40" s="100"/>
      <c r="L40" s="100"/>
      <c r="M40" s="100"/>
      <c r="N40" s="100"/>
      <c r="O40" s="101"/>
      <c r="P40" s="104"/>
      <c r="Q40" s="105"/>
    </row>
    <row r="41" spans="1:17" x14ac:dyDescent="0.2">
      <c r="A41" s="13"/>
      <c r="B41" s="90">
        <v>8</v>
      </c>
      <c r="C41" s="111" t="s">
        <v>114</v>
      </c>
      <c r="D41" s="112"/>
      <c r="E41" s="112"/>
      <c r="F41" s="112"/>
      <c r="G41" s="112"/>
      <c r="H41" s="112"/>
      <c r="I41" s="112"/>
      <c r="J41" s="112"/>
      <c r="K41" s="112"/>
      <c r="L41" s="112"/>
      <c r="M41" s="112"/>
      <c r="N41" s="112"/>
      <c r="O41" s="113"/>
      <c r="P41" s="114">
        <v>42215</v>
      </c>
      <c r="Q41" s="115"/>
    </row>
    <row r="42" spans="1:17" x14ac:dyDescent="0.2">
      <c r="A42" s="13"/>
      <c r="B42" s="90">
        <v>9</v>
      </c>
      <c r="C42" s="116" t="s">
        <v>116</v>
      </c>
      <c r="D42" s="117"/>
      <c r="E42" s="117"/>
      <c r="F42" s="117"/>
      <c r="G42" s="117"/>
      <c r="H42" s="117"/>
      <c r="I42" s="117"/>
      <c r="J42" s="117"/>
      <c r="K42" s="117"/>
      <c r="L42" s="117"/>
      <c r="M42" s="117"/>
      <c r="N42" s="117"/>
      <c r="O42" s="117"/>
      <c r="P42" s="114">
        <v>42556</v>
      </c>
      <c r="Q42" s="118"/>
    </row>
    <row r="43" spans="1:17" x14ac:dyDescent="0.2">
      <c r="A43" s="13"/>
      <c r="B43" s="90">
        <v>10</v>
      </c>
      <c r="C43" s="116" t="s">
        <v>128</v>
      </c>
      <c r="D43" s="117"/>
      <c r="E43" s="117"/>
      <c r="F43" s="117"/>
      <c r="G43" s="117"/>
      <c r="H43" s="117"/>
      <c r="I43" s="117"/>
      <c r="J43" s="117"/>
      <c r="K43" s="117"/>
      <c r="L43" s="117"/>
      <c r="M43" s="117"/>
      <c r="N43" s="117"/>
      <c r="O43" s="117"/>
      <c r="P43" s="114">
        <v>43242</v>
      </c>
      <c r="Q43" s="118"/>
    </row>
    <row r="44" spans="1:17" x14ac:dyDescent="0.2">
      <c r="A44" s="13"/>
      <c r="B44" s="90">
        <v>11</v>
      </c>
      <c r="C44" s="116" t="s">
        <v>132</v>
      </c>
      <c r="D44" s="117"/>
      <c r="E44" s="117"/>
      <c r="F44" s="117"/>
      <c r="G44" s="117"/>
      <c r="H44" s="117"/>
      <c r="I44" s="117"/>
      <c r="J44" s="117"/>
      <c r="K44" s="117"/>
      <c r="L44" s="117"/>
      <c r="M44" s="117"/>
      <c r="N44" s="117"/>
      <c r="O44" s="117"/>
      <c r="P44" s="114">
        <v>43704</v>
      </c>
      <c r="Q44" s="118"/>
    </row>
    <row r="45" spans="1:17" ht="14.25" x14ac:dyDescent="0.2">
      <c r="A45" s="13"/>
      <c r="B45" s="13"/>
      <c r="C45" s="13"/>
      <c r="D45" s="19"/>
      <c r="E45" s="19"/>
      <c r="F45" s="13"/>
      <c r="G45" s="13"/>
      <c r="H45" s="13"/>
      <c r="I45" s="19"/>
      <c r="J45" s="19"/>
      <c r="K45" s="19"/>
      <c r="L45" s="19"/>
      <c r="M45" s="19"/>
      <c r="N45" s="13"/>
      <c r="O45" s="13"/>
      <c r="P45" s="51"/>
      <c r="Q45" s="50"/>
    </row>
    <row r="46" spans="1:17" ht="14.25" x14ac:dyDescent="0.2">
      <c r="A46" s="13"/>
      <c r="B46" s="13"/>
      <c r="C46" s="13"/>
      <c r="D46" s="19"/>
      <c r="E46" s="19"/>
      <c r="F46" s="13"/>
      <c r="G46" s="13"/>
      <c r="H46" s="13"/>
      <c r="I46" s="19"/>
      <c r="J46" s="19"/>
      <c r="K46" s="19"/>
      <c r="L46" s="19"/>
      <c r="M46" s="19"/>
      <c r="N46" s="13"/>
      <c r="O46" s="13"/>
      <c r="P46" s="51"/>
      <c r="Q46" s="50"/>
    </row>
    <row r="47" spans="1:17" x14ac:dyDescent="0.2">
      <c r="A47" s="13"/>
      <c r="B47" s="106" t="s">
        <v>71</v>
      </c>
      <c r="C47" s="107"/>
      <c r="D47" s="106" t="s">
        <v>72</v>
      </c>
      <c r="E47" s="108"/>
      <c r="F47" s="108"/>
      <c r="G47" s="108"/>
      <c r="H47" s="108"/>
      <c r="I47" s="107"/>
      <c r="J47" s="106" t="s">
        <v>73</v>
      </c>
      <c r="K47" s="108"/>
      <c r="L47" s="108"/>
      <c r="M47" s="108"/>
      <c r="N47" s="108"/>
      <c r="O47" s="108"/>
      <c r="P47" s="108"/>
      <c r="Q47" s="107"/>
    </row>
    <row r="48" spans="1:17" x14ac:dyDescent="0.2">
      <c r="A48" s="13"/>
      <c r="B48" s="106" t="s">
        <v>66</v>
      </c>
      <c r="C48" s="107"/>
      <c r="D48" s="106" t="s">
        <v>67</v>
      </c>
      <c r="E48" s="108"/>
      <c r="F48" s="108"/>
      <c r="G48" s="108"/>
      <c r="H48" s="108"/>
      <c r="I48" s="107"/>
      <c r="J48" s="106" t="s">
        <v>68</v>
      </c>
      <c r="K48" s="108"/>
      <c r="L48" s="108"/>
      <c r="M48" s="108"/>
      <c r="N48" s="108"/>
      <c r="O48" s="108"/>
      <c r="P48" s="108"/>
      <c r="Q48" s="107"/>
    </row>
    <row r="49" spans="1:17" x14ac:dyDescent="0.2">
      <c r="A49" s="13"/>
      <c r="B49" s="106" t="s">
        <v>69</v>
      </c>
      <c r="C49" s="107"/>
      <c r="D49" s="106" t="s">
        <v>69</v>
      </c>
      <c r="E49" s="108"/>
      <c r="F49" s="108"/>
      <c r="G49" s="108"/>
      <c r="H49" s="108"/>
      <c r="I49" s="108"/>
      <c r="J49" s="82" t="s">
        <v>70</v>
      </c>
      <c r="K49" s="83"/>
      <c r="L49" s="83"/>
      <c r="M49" s="83"/>
      <c r="N49" s="83"/>
      <c r="O49" s="83"/>
      <c r="P49" s="83"/>
      <c r="Q49" s="84"/>
    </row>
    <row r="50" spans="1:17" ht="14.25" x14ac:dyDescent="0.2">
      <c r="A50" s="13"/>
      <c r="B50" s="13"/>
      <c r="C50" s="13"/>
      <c r="D50" s="19"/>
      <c r="E50" s="19"/>
      <c r="F50" s="13"/>
      <c r="G50" s="13"/>
      <c r="H50" s="13"/>
      <c r="I50" s="19"/>
      <c r="J50" s="19"/>
      <c r="K50" s="19"/>
      <c r="L50" s="19"/>
      <c r="M50" s="19"/>
      <c r="N50" s="13"/>
      <c r="O50" s="13"/>
      <c r="P50" s="51"/>
      <c r="Q50" s="50"/>
    </row>
    <row r="51" spans="1:17" ht="14.25" x14ac:dyDescent="0.2">
      <c r="A51" s="13"/>
      <c r="B51" s="13"/>
      <c r="C51" s="13"/>
      <c r="D51" s="19"/>
      <c r="E51" s="19"/>
      <c r="F51" s="13"/>
      <c r="G51" s="13"/>
      <c r="H51" s="13"/>
      <c r="I51" s="19"/>
      <c r="J51" s="19"/>
      <c r="K51" s="19"/>
      <c r="L51" s="19"/>
      <c r="M51" s="19"/>
      <c r="N51" s="13"/>
      <c r="O51" s="13"/>
      <c r="P51" s="51"/>
      <c r="Q51" s="50"/>
    </row>
    <row r="52" spans="1:17" ht="14.25" x14ac:dyDescent="0.2">
      <c r="A52" s="13"/>
      <c r="B52" s="13"/>
      <c r="C52" s="13"/>
      <c r="D52" s="19"/>
      <c r="E52" s="19"/>
      <c r="F52" s="13"/>
      <c r="G52" s="13"/>
      <c r="H52" s="13"/>
      <c r="I52" s="19"/>
      <c r="J52" s="19"/>
      <c r="K52" s="19"/>
      <c r="L52" s="19"/>
      <c r="M52" s="19"/>
      <c r="N52" s="13"/>
      <c r="O52" s="13"/>
      <c r="P52" s="51"/>
      <c r="Q52" s="50"/>
    </row>
    <row r="53" spans="1:17" ht="14.25" x14ac:dyDescent="0.2">
      <c r="A53" s="13"/>
      <c r="B53" s="13"/>
      <c r="C53" s="13"/>
      <c r="D53" s="19"/>
      <c r="E53" s="19"/>
      <c r="F53" s="13"/>
      <c r="G53" s="13"/>
      <c r="H53" s="13"/>
      <c r="I53" s="19"/>
      <c r="J53" s="19"/>
      <c r="K53" s="19"/>
      <c r="L53" s="19"/>
      <c r="M53" s="19"/>
      <c r="N53" s="13"/>
      <c r="O53" s="13"/>
      <c r="P53" s="51"/>
      <c r="Q53" s="50"/>
    </row>
    <row r="54" spans="1:17" ht="14.25" x14ac:dyDescent="0.2">
      <c r="A54" s="13"/>
      <c r="B54" s="13"/>
      <c r="C54" s="13"/>
      <c r="D54" s="19"/>
      <c r="E54" s="19"/>
      <c r="F54" s="13"/>
      <c r="G54" s="13"/>
      <c r="H54" s="13"/>
      <c r="I54" s="19"/>
      <c r="J54" s="19"/>
      <c r="K54" s="19"/>
      <c r="L54" s="19"/>
      <c r="M54" s="19"/>
      <c r="N54" s="13"/>
      <c r="O54" s="13"/>
      <c r="P54" s="52"/>
      <c r="Q54" s="50"/>
    </row>
    <row r="55" spans="1:17" ht="15" x14ac:dyDescent="0.2">
      <c r="A55" s="13"/>
      <c r="B55" s="13"/>
      <c r="C55" s="13"/>
      <c r="D55" s="19"/>
      <c r="E55" s="19"/>
      <c r="F55" s="13"/>
      <c r="G55" s="13"/>
      <c r="H55" s="13"/>
      <c r="I55" s="19"/>
      <c r="J55" s="19"/>
      <c r="K55" s="19"/>
      <c r="L55" s="19"/>
      <c r="M55" s="19"/>
      <c r="N55" s="13"/>
      <c r="O55" s="13"/>
      <c r="P55" s="53"/>
      <c r="Q55" s="50"/>
    </row>
    <row r="56" spans="1:17" x14ac:dyDescent="0.2">
      <c r="A56" s="13"/>
      <c r="B56" s="13"/>
      <c r="C56" s="13"/>
      <c r="D56" s="19"/>
      <c r="E56" s="19"/>
      <c r="F56" s="13"/>
      <c r="G56" s="13"/>
      <c r="H56" s="13"/>
      <c r="I56" s="19"/>
      <c r="J56" s="19"/>
      <c r="K56" s="19"/>
      <c r="L56" s="19"/>
      <c r="M56" s="19"/>
      <c r="N56" s="13"/>
      <c r="O56" s="13"/>
    </row>
    <row r="57" spans="1:17" x14ac:dyDescent="0.2">
      <c r="A57" s="13"/>
      <c r="B57" s="13"/>
      <c r="C57" s="13"/>
      <c r="D57" s="19"/>
      <c r="E57" s="19"/>
      <c r="F57" s="13"/>
      <c r="G57" s="13"/>
      <c r="H57" s="13"/>
      <c r="I57" s="19"/>
      <c r="J57" s="19"/>
      <c r="K57" s="19"/>
      <c r="L57" s="19"/>
      <c r="M57" s="19"/>
      <c r="N57" s="13"/>
      <c r="O57" s="13"/>
    </row>
    <row r="58" spans="1:17" x14ac:dyDescent="0.2">
      <c r="A58" s="13"/>
      <c r="B58" s="13"/>
      <c r="C58" s="13"/>
      <c r="D58" s="19"/>
      <c r="E58" s="19"/>
      <c r="F58" s="13"/>
      <c r="G58" s="13"/>
      <c r="H58" s="13"/>
      <c r="I58" s="19"/>
      <c r="J58" s="19"/>
      <c r="K58" s="19"/>
      <c r="L58" s="19"/>
      <c r="M58" s="19"/>
      <c r="N58" s="13"/>
      <c r="O58" s="13"/>
    </row>
    <row r="59" spans="1:17" x14ac:dyDescent="0.2">
      <c r="A59" s="13"/>
      <c r="B59" s="13"/>
      <c r="C59" s="13"/>
      <c r="D59" s="19"/>
      <c r="E59" s="19"/>
      <c r="F59" s="13"/>
      <c r="G59" s="13"/>
      <c r="H59" s="13"/>
      <c r="I59" s="19"/>
      <c r="J59" s="19"/>
      <c r="K59" s="19"/>
      <c r="L59" s="19"/>
      <c r="M59" s="19"/>
      <c r="N59" s="13"/>
      <c r="O59" s="13"/>
    </row>
    <row r="60" spans="1:17" x14ac:dyDescent="0.2">
      <c r="A60" s="13"/>
      <c r="B60" s="13"/>
      <c r="C60" s="13"/>
      <c r="D60" s="19"/>
      <c r="E60" s="19"/>
      <c r="F60" s="13"/>
      <c r="G60" s="13"/>
      <c r="H60" s="13"/>
      <c r="I60" s="19"/>
      <c r="J60" s="19"/>
      <c r="K60" s="19"/>
      <c r="L60" s="19"/>
      <c r="M60" s="19"/>
      <c r="N60" s="13"/>
      <c r="O60" s="13"/>
    </row>
    <row r="61" spans="1:17" x14ac:dyDescent="0.2">
      <c r="A61" s="13"/>
      <c r="B61" s="13"/>
      <c r="C61" s="13"/>
      <c r="D61" s="19"/>
      <c r="E61" s="19"/>
      <c r="F61" s="13"/>
      <c r="G61" s="13"/>
      <c r="H61" s="13"/>
      <c r="I61" s="19"/>
      <c r="J61" s="19"/>
      <c r="K61" s="19"/>
      <c r="L61" s="19"/>
      <c r="M61" s="19"/>
      <c r="N61" s="13"/>
      <c r="O61" s="13"/>
    </row>
    <row r="62" spans="1:17" x14ac:dyDescent="0.2">
      <c r="A62" s="13"/>
      <c r="B62" s="13"/>
      <c r="C62" s="13"/>
      <c r="D62" s="19"/>
      <c r="E62" s="19"/>
      <c r="F62" s="13"/>
      <c r="G62" s="13"/>
      <c r="H62" s="13"/>
      <c r="I62" s="19"/>
      <c r="J62" s="19"/>
      <c r="K62" s="19"/>
      <c r="L62" s="19"/>
      <c r="M62" s="19"/>
      <c r="N62" s="13"/>
      <c r="O62" s="13"/>
    </row>
    <row r="63" spans="1:17" x14ac:dyDescent="0.2">
      <c r="A63" s="13"/>
      <c r="B63" s="13"/>
      <c r="C63" s="13"/>
      <c r="D63" s="19"/>
      <c r="E63" s="19"/>
      <c r="F63" s="13"/>
      <c r="G63" s="13"/>
      <c r="H63" s="13"/>
      <c r="I63" s="19"/>
      <c r="J63" s="19"/>
      <c r="K63" s="19"/>
      <c r="L63" s="19"/>
      <c r="M63" s="19"/>
      <c r="N63" s="13"/>
      <c r="O63" s="13"/>
    </row>
    <row r="64" spans="1:17" x14ac:dyDescent="0.2">
      <c r="A64" s="13"/>
      <c r="B64" s="13"/>
      <c r="C64" s="13"/>
      <c r="D64" s="19"/>
      <c r="E64" s="19"/>
      <c r="F64" s="13"/>
      <c r="G64" s="13"/>
      <c r="H64" s="13"/>
      <c r="I64" s="19"/>
      <c r="J64" s="19"/>
      <c r="K64" s="19"/>
      <c r="L64" s="19"/>
      <c r="M64" s="19"/>
      <c r="N64" s="13"/>
      <c r="O64" s="13"/>
    </row>
    <row r="65" spans="1:15" x14ac:dyDescent="0.2">
      <c r="A65" s="13"/>
      <c r="B65" s="13"/>
      <c r="C65" s="13"/>
      <c r="D65" s="19"/>
      <c r="E65" s="19"/>
      <c r="F65" s="13"/>
      <c r="G65" s="13"/>
      <c r="H65" s="13"/>
      <c r="I65" s="19"/>
      <c r="J65" s="19"/>
      <c r="K65" s="19"/>
      <c r="L65" s="19"/>
      <c r="M65" s="19"/>
      <c r="N65" s="13"/>
      <c r="O65" s="13"/>
    </row>
    <row r="66" spans="1:15" x14ac:dyDescent="0.2">
      <c r="A66" s="13"/>
      <c r="B66" s="13"/>
      <c r="C66" s="13"/>
      <c r="D66" s="19"/>
      <c r="E66" s="19"/>
      <c r="F66" s="13"/>
      <c r="G66" s="13"/>
      <c r="H66" s="13"/>
      <c r="I66" s="19"/>
      <c r="J66" s="19"/>
      <c r="K66" s="19"/>
      <c r="L66" s="19"/>
      <c r="M66" s="19"/>
      <c r="N66" s="13"/>
      <c r="O66" s="13"/>
    </row>
    <row r="67" spans="1:15" x14ac:dyDescent="0.2">
      <c r="A67" s="13"/>
      <c r="B67" s="13"/>
      <c r="C67" s="13"/>
      <c r="D67" s="19"/>
      <c r="E67" s="19"/>
      <c r="F67" s="13"/>
      <c r="G67" s="13"/>
      <c r="H67" s="13"/>
      <c r="I67" s="19"/>
      <c r="J67" s="19"/>
      <c r="K67" s="19"/>
      <c r="L67" s="19"/>
      <c r="M67" s="19"/>
      <c r="N67" s="13"/>
      <c r="O67" s="13"/>
    </row>
    <row r="68" spans="1:15" x14ac:dyDescent="0.2">
      <c r="A68" s="13"/>
      <c r="B68" s="13"/>
      <c r="C68" s="13"/>
      <c r="D68" s="19"/>
      <c r="E68" s="19"/>
      <c r="F68" s="13"/>
      <c r="G68" s="13"/>
      <c r="H68" s="13"/>
      <c r="I68" s="19"/>
      <c r="J68" s="19"/>
      <c r="K68" s="19"/>
      <c r="L68" s="19"/>
      <c r="M68" s="19"/>
      <c r="N68" s="13"/>
      <c r="O68" s="13"/>
    </row>
    <row r="69" spans="1:15" x14ac:dyDescent="0.2">
      <c r="A69" s="13"/>
      <c r="B69" s="13"/>
      <c r="C69" s="13"/>
      <c r="D69" s="19"/>
      <c r="E69" s="19"/>
      <c r="F69" s="13"/>
      <c r="G69" s="13"/>
      <c r="H69" s="13"/>
      <c r="I69" s="19"/>
      <c r="J69" s="19"/>
      <c r="K69" s="19"/>
      <c r="L69" s="19"/>
      <c r="M69" s="19"/>
      <c r="N69" s="13"/>
      <c r="O69" s="13"/>
    </row>
    <row r="70" spans="1:15" x14ac:dyDescent="0.2">
      <c r="A70" s="13"/>
      <c r="B70" s="13"/>
      <c r="C70" s="13"/>
      <c r="D70" s="19"/>
      <c r="E70" s="19"/>
      <c r="F70" s="13"/>
      <c r="G70" s="13"/>
      <c r="H70" s="13"/>
      <c r="I70" s="19"/>
      <c r="J70" s="19"/>
      <c r="K70" s="19"/>
      <c r="L70" s="19"/>
      <c r="M70" s="19"/>
      <c r="N70" s="13"/>
      <c r="O70" s="13"/>
    </row>
    <row r="71" spans="1:15" x14ac:dyDescent="0.2">
      <c r="A71" s="13"/>
      <c r="B71" s="13"/>
      <c r="C71" s="13"/>
      <c r="D71" s="19"/>
      <c r="E71" s="19"/>
      <c r="F71" s="13"/>
      <c r="G71" s="13"/>
      <c r="H71" s="13"/>
      <c r="I71" s="19"/>
      <c r="J71" s="19"/>
      <c r="K71" s="19"/>
      <c r="L71" s="19"/>
      <c r="M71" s="19"/>
      <c r="N71" s="13"/>
      <c r="O71" s="13"/>
    </row>
    <row r="72" spans="1:15" x14ac:dyDescent="0.2">
      <c r="A72" s="13"/>
      <c r="B72" s="13"/>
      <c r="C72" s="13"/>
      <c r="D72" s="19"/>
      <c r="E72" s="19"/>
      <c r="F72" s="13"/>
      <c r="G72" s="13"/>
      <c r="H72" s="13"/>
      <c r="I72" s="19"/>
      <c r="J72" s="19"/>
      <c r="K72" s="19"/>
      <c r="L72" s="19"/>
      <c r="M72" s="19"/>
      <c r="N72" s="13"/>
      <c r="O72" s="13"/>
    </row>
    <row r="73" spans="1:15" x14ac:dyDescent="0.2">
      <c r="A73" s="13"/>
      <c r="B73" s="13"/>
      <c r="C73" s="13"/>
      <c r="D73" s="19"/>
      <c r="E73" s="19"/>
      <c r="F73" s="13"/>
      <c r="G73" s="13"/>
      <c r="H73" s="13"/>
      <c r="I73" s="19"/>
      <c r="J73" s="19"/>
      <c r="K73" s="19"/>
      <c r="L73" s="19"/>
      <c r="M73" s="19"/>
      <c r="N73" s="13"/>
      <c r="O73" s="13"/>
    </row>
    <row r="74" spans="1:15" x14ac:dyDescent="0.2">
      <c r="A74" s="13"/>
      <c r="B74" s="13"/>
      <c r="C74" s="13"/>
      <c r="D74" s="19"/>
      <c r="E74" s="19"/>
      <c r="F74" s="13"/>
      <c r="G74" s="13"/>
      <c r="H74" s="13"/>
      <c r="I74" s="19"/>
      <c r="J74" s="19"/>
      <c r="K74" s="19"/>
      <c r="L74" s="19"/>
      <c r="M74" s="19"/>
      <c r="N74" s="13"/>
      <c r="O74" s="13"/>
    </row>
    <row r="75" spans="1:15" x14ac:dyDescent="0.2">
      <c r="A75" s="13"/>
      <c r="B75" s="13"/>
      <c r="C75" s="13"/>
      <c r="D75" s="19"/>
      <c r="E75" s="19"/>
      <c r="F75" s="13"/>
      <c r="G75" s="13"/>
      <c r="H75" s="13"/>
      <c r="I75" s="19"/>
      <c r="J75" s="19"/>
      <c r="K75" s="19"/>
      <c r="L75" s="19"/>
      <c r="M75" s="19"/>
      <c r="N75" s="13"/>
      <c r="O75" s="13"/>
    </row>
    <row r="76" spans="1:15" x14ac:dyDescent="0.2">
      <c r="A76" s="13"/>
      <c r="B76" s="13"/>
      <c r="C76" s="13"/>
      <c r="D76" s="19"/>
      <c r="E76" s="19"/>
      <c r="F76" s="13"/>
      <c r="G76" s="13"/>
      <c r="H76" s="13"/>
      <c r="I76" s="19"/>
      <c r="J76" s="19"/>
      <c r="K76" s="19"/>
      <c r="L76" s="19"/>
      <c r="M76" s="19"/>
      <c r="N76" s="13"/>
      <c r="O76" s="13"/>
    </row>
    <row r="77" spans="1:15" x14ac:dyDescent="0.2">
      <c r="A77" s="13"/>
      <c r="B77" s="13"/>
      <c r="C77" s="13"/>
      <c r="D77" s="19"/>
      <c r="E77" s="19"/>
      <c r="F77" s="13"/>
      <c r="G77" s="13"/>
      <c r="H77" s="13"/>
      <c r="I77" s="19"/>
      <c r="J77" s="19"/>
      <c r="K77" s="19"/>
      <c r="L77" s="19"/>
      <c r="M77" s="19"/>
      <c r="N77" s="13"/>
      <c r="O77" s="13"/>
    </row>
    <row r="78" spans="1:15" x14ac:dyDescent="0.2">
      <c r="A78" s="13"/>
      <c r="B78" s="13"/>
      <c r="C78" s="13"/>
      <c r="D78" s="19"/>
      <c r="E78" s="19"/>
      <c r="F78" s="13"/>
      <c r="G78" s="13"/>
      <c r="H78" s="13"/>
      <c r="I78" s="19"/>
      <c r="J78" s="19"/>
      <c r="K78" s="19"/>
      <c r="L78" s="19"/>
      <c r="M78" s="19"/>
      <c r="N78" s="13"/>
      <c r="O78" s="13"/>
    </row>
    <row r="79" spans="1:15" x14ac:dyDescent="0.2">
      <c r="A79" s="13"/>
      <c r="B79" s="13"/>
      <c r="C79" s="13"/>
      <c r="D79" s="19"/>
      <c r="E79" s="19"/>
      <c r="F79" s="13"/>
      <c r="G79" s="13"/>
      <c r="H79" s="13"/>
      <c r="I79" s="19"/>
      <c r="J79" s="19"/>
      <c r="K79" s="19"/>
      <c r="L79" s="19"/>
      <c r="M79" s="19"/>
      <c r="N79" s="13"/>
      <c r="O79" s="13"/>
    </row>
    <row r="80" spans="1:15" x14ac:dyDescent="0.2">
      <c r="A80" s="13"/>
      <c r="B80" s="13"/>
      <c r="C80" s="13"/>
      <c r="D80" s="19"/>
      <c r="E80" s="19"/>
      <c r="F80" s="13"/>
      <c r="G80" s="13"/>
      <c r="H80" s="13"/>
      <c r="I80" s="19"/>
      <c r="J80" s="19"/>
      <c r="K80" s="19"/>
      <c r="L80" s="19"/>
      <c r="M80" s="19"/>
      <c r="N80" s="13"/>
      <c r="O80" s="13"/>
    </row>
    <row r="81" spans="1:15" x14ac:dyDescent="0.2">
      <c r="A81" s="13"/>
      <c r="B81" s="13"/>
      <c r="C81" s="13"/>
      <c r="D81" s="19"/>
      <c r="E81" s="19"/>
      <c r="F81" s="13"/>
      <c r="G81" s="13"/>
      <c r="H81" s="13"/>
      <c r="I81" s="19"/>
      <c r="J81" s="19"/>
      <c r="K81" s="19"/>
      <c r="L81" s="19"/>
      <c r="M81" s="19"/>
      <c r="N81" s="13"/>
      <c r="O81" s="13"/>
    </row>
    <row r="82" spans="1:15" x14ac:dyDescent="0.2">
      <c r="A82" s="13"/>
      <c r="B82" s="13"/>
      <c r="C82" s="13"/>
      <c r="D82" s="19"/>
      <c r="E82" s="19"/>
      <c r="F82" s="13"/>
      <c r="G82" s="13"/>
      <c r="H82" s="13"/>
      <c r="I82" s="19"/>
      <c r="J82" s="19"/>
      <c r="K82" s="19"/>
      <c r="L82" s="19"/>
      <c r="M82" s="19"/>
      <c r="N82" s="13"/>
      <c r="O82" s="13"/>
    </row>
    <row r="83" spans="1:15" x14ac:dyDescent="0.2">
      <c r="A83" s="13"/>
      <c r="B83" s="13"/>
      <c r="C83" s="13"/>
      <c r="D83" s="19"/>
      <c r="E83" s="19"/>
      <c r="F83" s="13"/>
      <c r="G83" s="13"/>
      <c r="H83" s="13"/>
      <c r="I83" s="19"/>
      <c r="J83" s="19"/>
      <c r="K83" s="19"/>
      <c r="L83" s="19"/>
      <c r="M83" s="19"/>
      <c r="N83" s="13"/>
      <c r="O83" s="13"/>
    </row>
    <row r="84" spans="1:15" x14ac:dyDescent="0.2">
      <c r="A84" s="13"/>
      <c r="B84" s="13"/>
      <c r="C84" s="13"/>
      <c r="D84" s="19"/>
      <c r="E84" s="19"/>
      <c r="F84" s="13"/>
      <c r="G84" s="13"/>
      <c r="H84" s="13"/>
      <c r="I84" s="19"/>
      <c r="J84" s="19"/>
      <c r="K84" s="19"/>
      <c r="L84" s="19"/>
      <c r="M84" s="19"/>
      <c r="N84" s="13"/>
      <c r="O84" s="13"/>
    </row>
    <row r="85" spans="1:15" x14ac:dyDescent="0.2">
      <c r="A85" s="13"/>
      <c r="B85" s="13"/>
      <c r="C85" s="13"/>
      <c r="D85" s="19"/>
      <c r="E85" s="19"/>
      <c r="F85" s="13"/>
      <c r="G85" s="13"/>
      <c r="H85" s="13"/>
      <c r="I85" s="19"/>
      <c r="J85" s="19"/>
      <c r="K85" s="19"/>
      <c r="L85" s="19"/>
      <c r="M85" s="19"/>
      <c r="N85" s="13"/>
      <c r="O85" s="13"/>
    </row>
    <row r="86" spans="1:15" x14ac:dyDescent="0.2">
      <c r="A86" s="13"/>
      <c r="B86" s="13"/>
      <c r="C86" s="13"/>
      <c r="D86" s="19"/>
      <c r="E86" s="19"/>
      <c r="F86" s="13"/>
      <c r="G86" s="13"/>
      <c r="H86" s="13"/>
      <c r="I86" s="19"/>
      <c r="J86" s="19"/>
      <c r="K86" s="19"/>
      <c r="L86" s="19"/>
      <c r="M86" s="19"/>
      <c r="N86" s="13"/>
      <c r="O86" s="13"/>
    </row>
    <row r="87" spans="1:15" x14ac:dyDescent="0.2">
      <c r="A87" s="13"/>
      <c r="B87" s="13"/>
      <c r="C87" s="13"/>
      <c r="D87" s="19"/>
      <c r="E87" s="19"/>
      <c r="F87" s="13"/>
      <c r="G87" s="13"/>
      <c r="H87" s="13"/>
      <c r="I87" s="19"/>
      <c r="J87" s="19"/>
      <c r="K87" s="19"/>
      <c r="L87" s="19"/>
      <c r="M87" s="19"/>
      <c r="N87" s="13"/>
      <c r="O87" s="13"/>
    </row>
    <row r="88" spans="1:15" x14ac:dyDescent="0.2">
      <c r="A88" s="13"/>
      <c r="B88" s="13"/>
      <c r="C88" s="13"/>
      <c r="D88" s="19"/>
      <c r="E88" s="19"/>
      <c r="F88" s="13"/>
      <c r="G88" s="13"/>
      <c r="H88" s="13"/>
      <c r="I88" s="19"/>
      <c r="J88" s="19"/>
      <c r="K88" s="19"/>
      <c r="L88" s="19"/>
      <c r="M88" s="19"/>
      <c r="N88" s="13"/>
      <c r="O88" s="13"/>
    </row>
    <row r="89" spans="1:15" x14ac:dyDescent="0.2">
      <c r="A89" s="13"/>
      <c r="B89" s="13"/>
      <c r="C89" s="13"/>
      <c r="D89" s="19"/>
      <c r="E89" s="19"/>
      <c r="F89" s="13"/>
      <c r="G89" s="13"/>
      <c r="H89" s="13"/>
      <c r="I89" s="19"/>
      <c r="J89" s="19"/>
      <c r="K89" s="19"/>
      <c r="L89" s="19"/>
      <c r="M89" s="19"/>
      <c r="N89" s="13"/>
      <c r="O89" s="13"/>
    </row>
    <row r="90" spans="1:15" x14ac:dyDescent="0.2">
      <c r="A90" s="13"/>
      <c r="B90" s="13"/>
      <c r="C90" s="13"/>
      <c r="D90" s="19"/>
      <c r="E90" s="19"/>
      <c r="F90" s="13"/>
      <c r="G90" s="13"/>
      <c r="H90" s="13"/>
      <c r="I90" s="19"/>
      <c r="J90" s="19"/>
      <c r="K90" s="19"/>
      <c r="L90" s="19"/>
      <c r="M90" s="19"/>
      <c r="N90" s="13"/>
      <c r="O90" s="13"/>
    </row>
    <row r="91" spans="1:15" x14ac:dyDescent="0.2">
      <c r="A91" s="13"/>
      <c r="B91" s="13"/>
      <c r="C91" s="13"/>
      <c r="D91" s="19"/>
      <c r="E91" s="19"/>
      <c r="F91" s="13"/>
      <c r="G91" s="13"/>
      <c r="H91" s="13"/>
      <c r="I91" s="19"/>
      <c r="J91" s="19"/>
      <c r="K91" s="19"/>
      <c r="L91" s="19"/>
      <c r="M91" s="19"/>
      <c r="N91" s="13"/>
      <c r="O91" s="13"/>
    </row>
    <row r="92" spans="1:15" x14ac:dyDescent="0.2">
      <c r="A92" s="13"/>
      <c r="B92" s="13"/>
      <c r="C92" s="13"/>
      <c r="D92" s="19"/>
      <c r="E92" s="19"/>
      <c r="F92" s="13"/>
      <c r="G92" s="13"/>
      <c r="H92" s="13"/>
      <c r="I92" s="19"/>
      <c r="J92" s="19"/>
      <c r="K92" s="19"/>
      <c r="L92" s="19"/>
      <c r="M92" s="19"/>
      <c r="N92" s="13"/>
      <c r="O92" s="13"/>
    </row>
    <row r="93" spans="1:15" x14ac:dyDescent="0.2">
      <c r="A93" s="13"/>
      <c r="B93" s="13"/>
      <c r="C93" s="13"/>
      <c r="D93" s="19"/>
      <c r="E93" s="19"/>
      <c r="F93" s="13"/>
      <c r="G93" s="13"/>
      <c r="H93" s="13"/>
      <c r="I93" s="19"/>
      <c r="J93" s="19"/>
      <c r="K93" s="19"/>
      <c r="L93" s="19"/>
      <c r="M93" s="19"/>
      <c r="N93" s="13"/>
      <c r="O93" s="13"/>
    </row>
    <row r="94" spans="1:15" x14ac:dyDescent="0.2">
      <c r="A94" s="13"/>
      <c r="B94" s="13"/>
      <c r="C94" s="13"/>
      <c r="D94" s="19"/>
      <c r="E94" s="19"/>
      <c r="F94" s="13"/>
      <c r="G94" s="13"/>
      <c r="H94" s="13"/>
      <c r="I94" s="19"/>
      <c r="J94" s="19"/>
      <c r="K94" s="19"/>
      <c r="L94" s="19"/>
      <c r="M94" s="19"/>
      <c r="N94" s="13"/>
      <c r="O94" s="13"/>
    </row>
    <row r="95" spans="1:15" x14ac:dyDescent="0.2">
      <c r="A95" s="13"/>
      <c r="B95" s="13"/>
      <c r="C95" s="13"/>
      <c r="D95" s="19"/>
      <c r="E95" s="19"/>
      <c r="F95" s="13"/>
      <c r="G95" s="13"/>
      <c r="H95" s="13"/>
      <c r="I95" s="19"/>
      <c r="J95" s="19"/>
      <c r="K95" s="19"/>
      <c r="L95" s="19"/>
      <c r="M95" s="19"/>
      <c r="N95" s="13"/>
      <c r="O95" s="13"/>
    </row>
    <row r="96" spans="1:15" x14ac:dyDescent="0.2">
      <c r="A96" s="13"/>
      <c r="B96" s="13"/>
      <c r="C96" s="13"/>
      <c r="D96" s="19"/>
      <c r="E96" s="19"/>
      <c r="F96" s="13"/>
      <c r="G96" s="13"/>
      <c r="H96" s="13"/>
      <c r="I96" s="19"/>
      <c r="J96" s="19"/>
      <c r="K96" s="19"/>
      <c r="L96" s="19"/>
      <c r="M96" s="19"/>
      <c r="N96" s="13"/>
      <c r="O96" s="13"/>
    </row>
  </sheetData>
  <sheetProtection formatRows="0" insertRows="0" deleteRows="0" sort="0" autoFilter="0"/>
  <mergeCells count="44">
    <mergeCell ref="A10:P10"/>
    <mergeCell ref="Q1:Q3"/>
    <mergeCell ref="Q4:Q5"/>
    <mergeCell ref="Q6:Q8"/>
    <mergeCell ref="C6:P8"/>
    <mergeCell ref="A1:B8"/>
    <mergeCell ref="C1:P5"/>
    <mergeCell ref="B26:Q27"/>
    <mergeCell ref="C28:O28"/>
    <mergeCell ref="P28:Q28"/>
    <mergeCell ref="B29:B30"/>
    <mergeCell ref="C29:O30"/>
    <mergeCell ref="P29:Q30"/>
    <mergeCell ref="B49:C49"/>
    <mergeCell ref="D49:I49"/>
    <mergeCell ref="C33:O34"/>
    <mergeCell ref="P33:Q34"/>
    <mergeCell ref="B33:B34"/>
    <mergeCell ref="B47:C47"/>
    <mergeCell ref="D47:I47"/>
    <mergeCell ref="J47:Q47"/>
    <mergeCell ref="B35:B36"/>
    <mergeCell ref="C35:O36"/>
    <mergeCell ref="P35:Q36"/>
    <mergeCell ref="B37:B38"/>
    <mergeCell ref="C37:O38"/>
    <mergeCell ref="P37:Q38"/>
    <mergeCell ref="C44:O44"/>
    <mergeCell ref="P44:Q44"/>
    <mergeCell ref="C31:O32"/>
    <mergeCell ref="P31:Q32"/>
    <mergeCell ref="B48:C48"/>
    <mergeCell ref="D48:I48"/>
    <mergeCell ref="J48:Q48"/>
    <mergeCell ref="B31:B32"/>
    <mergeCell ref="B39:B40"/>
    <mergeCell ref="C39:O40"/>
    <mergeCell ref="P39:Q40"/>
    <mergeCell ref="C41:O41"/>
    <mergeCell ref="P41:Q41"/>
    <mergeCell ref="C42:O42"/>
    <mergeCell ref="P42:Q42"/>
    <mergeCell ref="C43:O43"/>
    <mergeCell ref="P43:Q43"/>
  </mergeCells>
  <phoneticPr fontId="8" type="noConversion"/>
  <conditionalFormatting sqref="A13:H28">
    <cfRule type="expression" dxfId="59" priority="55" stopIfTrue="1">
      <formula>$G13="bajo"</formula>
    </cfRule>
    <cfRule type="expression" dxfId="58" priority="56" stopIfTrue="1">
      <formula>$G13="medio"</formula>
    </cfRule>
    <cfRule type="expression" dxfId="57" priority="57" stopIfTrue="1">
      <formula>$G13="alto"</formula>
    </cfRule>
  </conditionalFormatting>
  <conditionalFormatting sqref="I13:O28">
    <cfRule type="expression" dxfId="56" priority="58" stopIfTrue="1">
      <formula>$N13="bajo"</formula>
    </cfRule>
    <cfRule type="expression" dxfId="55" priority="59" stopIfTrue="1">
      <formula>$N13="medio"</formula>
    </cfRule>
    <cfRule type="expression" dxfId="54" priority="60" stopIfTrue="1">
      <formula>$N13="alto"</formula>
    </cfRule>
  </conditionalFormatting>
  <conditionalFormatting sqref="D26:H30 B26:B34 C26:C31 C33:H34">
    <cfRule type="expression" dxfId="53" priority="52" stopIfTrue="1">
      <formula>$G26="bajo"</formula>
    </cfRule>
    <cfRule type="expression" dxfId="52" priority="53" stopIfTrue="1">
      <formula>$G26="medio"</formula>
    </cfRule>
    <cfRule type="expression" dxfId="51" priority="54" stopIfTrue="1">
      <formula>$G26="alto"</formula>
    </cfRule>
  </conditionalFormatting>
  <conditionalFormatting sqref="I26:O30 I33:O34">
    <cfRule type="expression" dxfId="50" priority="49" stopIfTrue="1">
      <formula>$N26="bajo"</formula>
    </cfRule>
    <cfRule type="expression" dxfId="49" priority="50" stopIfTrue="1">
      <formula>$N26="medio"</formula>
    </cfRule>
    <cfRule type="expression" dxfId="48" priority="51" stopIfTrue="1">
      <formula>$N26="alto"</formula>
    </cfRule>
  </conditionalFormatting>
  <conditionalFormatting sqref="C28:C29 B28:B33">
    <cfRule type="expression" dxfId="47" priority="46" stopIfTrue="1">
      <formula>$G28="bajo"</formula>
    </cfRule>
    <cfRule type="expression" dxfId="46" priority="47" stopIfTrue="1">
      <formula>$G28="medio"</formula>
    </cfRule>
    <cfRule type="expression" dxfId="45" priority="48" stopIfTrue="1">
      <formula>$G28="alto"</formula>
    </cfRule>
  </conditionalFormatting>
  <conditionalFormatting sqref="B47:H47">
    <cfRule type="expression" dxfId="44" priority="43" stopIfTrue="1">
      <formula>$G47="bajo"</formula>
    </cfRule>
    <cfRule type="expression" dxfId="43" priority="44" stopIfTrue="1">
      <formula>$G47="medio"</formula>
    </cfRule>
    <cfRule type="expression" dxfId="42" priority="45" stopIfTrue="1">
      <formula>$G47="alto"</formula>
    </cfRule>
  </conditionalFormatting>
  <conditionalFormatting sqref="I47:O47">
    <cfRule type="expression" dxfId="41" priority="40" stopIfTrue="1">
      <formula>$N47="bajo"</formula>
    </cfRule>
    <cfRule type="expression" dxfId="40" priority="41" stopIfTrue="1">
      <formula>$N47="medio"</formula>
    </cfRule>
    <cfRule type="expression" dxfId="39" priority="42" stopIfTrue="1">
      <formula>$N47="alto"</formula>
    </cfRule>
  </conditionalFormatting>
  <conditionalFormatting sqref="B47:B49">
    <cfRule type="expression" dxfId="38" priority="37" stopIfTrue="1">
      <formula>$G47="bajo"</formula>
    </cfRule>
    <cfRule type="expression" dxfId="37" priority="38" stopIfTrue="1">
      <formula>$G47="medio"</formula>
    </cfRule>
    <cfRule type="expression" dxfId="36" priority="39" stopIfTrue="1">
      <formula>$G47="alto"</formula>
    </cfRule>
  </conditionalFormatting>
  <conditionalFormatting sqref="B35:C42 D35:H41 B43">
    <cfRule type="expression" dxfId="35" priority="34" stopIfTrue="1">
      <formula>$G35="bajo"</formula>
    </cfRule>
    <cfRule type="expression" dxfId="34" priority="35" stopIfTrue="1">
      <formula>$G35="medio"</formula>
    </cfRule>
    <cfRule type="expression" dxfId="33" priority="36" stopIfTrue="1">
      <formula>$G35="alto"</formula>
    </cfRule>
  </conditionalFormatting>
  <conditionalFormatting sqref="I35:O41">
    <cfRule type="expression" dxfId="32" priority="31" stopIfTrue="1">
      <formula>$N35="bajo"</formula>
    </cfRule>
    <cfRule type="expression" dxfId="31" priority="32" stopIfTrue="1">
      <formula>$N35="medio"</formula>
    </cfRule>
    <cfRule type="expression" dxfId="30" priority="33" stopIfTrue="1">
      <formula>$N35="alto"</formula>
    </cfRule>
  </conditionalFormatting>
  <conditionalFormatting sqref="B35">
    <cfRule type="expression" dxfId="29" priority="28" stopIfTrue="1">
      <formula>$G35="bajo"</formula>
    </cfRule>
    <cfRule type="expression" dxfId="28" priority="29" stopIfTrue="1">
      <formula>$G35="medio"</formula>
    </cfRule>
    <cfRule type="expression" dxfId="27" priority="30" stopIfTrue="1">
      <formula>$G35="alto"</formula>
    </cfRule>
  </conditionalFormatting>
  <conditionalFormatting sqref="B35:C42 D35:H41 B43">
    <cfRule type="expression" dxfId="26" priority="25" stopIfTrue="1">
      <formula>$G35="bajo"</formula>
    </cfRule>
    <cfRule type="expression" dxfId="25" priority="26" stopIfTrue="1">
      <formula>$G35="medio"</formula>
    </cfRule>
    <cfRule type="expression" dxfId="24" priority="27" stopIfTrue="1">
      <formula>$G35="alto"</formula>
    </cfRule>
  </conditionalFormatting>
  <conditionalFormatting sqref="I35:O41">
    <cfRule type="expression" dxfId="23" priority="22" stopIfTrue="1">
      <formula>$N35="bajo"</formula>
    </cfRule>
    <cfRule type="expression" dxfId="22" priority="23" stopIfTrue="1">
      <formula>$N35="medio"</formula>
    </cfRule>
    <cfRule type="expression" dxfId="21" priority="24" stopIfTrue="1">
      <formula>$N35="alto"</formula>
    </cfRule>
  </conditionalFormatting>
  <conditionalFormatting sqref="B35">
    <cfRule type="expression" dxfId="20" priority="19" stopIfTrue="1">
      <formula>$G35="bajo"</formula>
    </cfRule>
    <cfRule type="expression" dxfId="19" priority="20" stopIfTrue="1">
      <formula>$G35="medio"</formula>
    </cfRule>
    <cfRule type="expression" dxfId="18" priority="21" stopIfTrue="1">
      <formula>$G35="alto"</formula>
    </cfRule>
  </conditionalFormatting>
  <conditionalFormatting sqref="B37 B39">
    <cfRule type="expression" dxfId="17" priority="16" stopIfTrue="1">
      <formula>$G37="bajo"</formula>
    </cfRule>
    <cfRule type="expression" dxfId="16" priority="17" stopIfTrue="1">
      <formula>$G37="medio"</formula>
    </cfRule>
    <cfRule type="expression" dxfId="15" priority="18" stopIfTrue="1">
      <formula>$G37="alto"</formula>
    </cfRule>
  </conditionalFormatting>
  <conditionalFormatting sqref="B37 B39">
    <cfRule type="expression" dxfId="14" priority="13" stopIfTrue="1">
      <formula>$G37="bajo"</formula>
    </cfRule>
    <cfRule type="expression" dxfId="13" priority="14" stopIfTrue="1">
      <formula>$G37="medio"</formula>
    </cfRule>
    <cfRule type="expression" dxfId="12" priority="15" stopIfTrue="1">
      <formula>$G37="alto"</formula>
    </cfRule>
  </conditionalFormatting>
  <conditionalFormatting sqref="B44:C44">
    <cfRule type="expression" dxfId="11" priority="10" stopIfTrue="1">
      <formula>$G44="bajo"</formula>
    </cfRule>
    <cfRule type="expression" dxfId="10" priority="11" stopIfTrue="1">
      <formula>$G44="medio"</formula>
    </cfRule>
    <cfRule type="expression" dxfId="9" priority="12" stopIfTrue="1">
      <formula>$G44="alto"</formula>
    </cfRule>
  </conditionalFormatting>
  <conditionalFormatting sqref="B44:C44">
    <cfRule type="expression" dxfId="8" priority="7" stopIfTrue="1">
      <formula>$G44="bajo"</formula>
    </cfRule>
    <cfRule type="expression" dxfId="7" priority="8" stopIfTrue="1">
      <formula>$G44="medio"</formula>
    </cfRule>
    <cfRule type="expression" dxfId="6" priority="9" stopIfTrue="1">
      <formula>$G44="alto"</formula>
    </cfRule>
  </conditionalFormatting>
  <conditionalFormatting sqref="C43">
    <cfRule type="expression" dxfId="5" priority="4" stopIfTrue="1">
      <formula>$G43="bajo"</formula>
    </cfRule>
    <cfRule type="expression" dxfId="4" priority="5" stopIfTrue="1">
      <formula>$G43="medio"</formula>
    </cfRule>
    <cfRule type="expression" dxfId="3" priority="6" stopIfTrue="1">
      <formula>$G43="alto"</formula>
    </cfRule>
  </conditionalFormatting>
  <conditionalFormatting sqref="C43">
    <cfRule type="expression" dxfId="2" priority="1" stopIfTrue="1">
      <formula>$G43="bajo"</formula>
    </cfRule>
    <cfRule type="expression" dxfId="1" priority="2" stopIfTrue="1">
      <formula>$G43="medio"</formula>
    </cfRule>
    <cfRule type="expression" dxfId="0" priority="3" stopIfTrue="1">
      <formula>$G43="alto"</formula>
    </cfRule>
  </conditionalFormatting>
  <dataValidations count="3">
    <dataValidation type="list" allowBlank="1" showInputMessage="1" showErrorMessage="1" sqref="D13:D25" xr:uid="{00000000-0002-0000-0000-000000000000}">
      <formula1>"1,2,3"</formula1>
    </dataValidation>
    <dataValidation type="list" allowBlank="1" showInputMessage="1" showErrorMessage="1" sqref="E13:E25" xr:uid="{00000000-0002-0000-0000-000001000000}">
      <formula1>"5,10,20"</formula1>
    </dataValidation>
    <dataValidation type="list" allowBlank="1" showInputMessage="1" showErrorMessage="1" sqref="I13:J25" xr:uid="{00000000-0002-0000-0000-000002000000}">
      <formula1>"si,no"</formula1>
    </dataValidation>
  </dataValidations>
  <printOptions horizontalCentered="1"/>
  <pageMargins left="0.25" right="0.25" top="0.75" bottom="0.75" header="0.3" footer="0.3"/>
  <pageSetup paperSize="5" scale="55" fitToHeight="3" orientation="landscape" r:id="rId1"/>
  <headerFooter alignWithMargins="0"/>
  <rowBreaks count="1" manualBreakCount="1">
    <brk id="24" max="16" man="1"/>
  </rowBreaks>
  <drawing r:id="rId2"/>
  <legacyDrawing r:id="rId3"/>
  <oleObjects>
    <mc:AlternateContent xmlns:mc="http://schemas.openxmlformats.org/markup-compatibility/2006">
      <mc:Choice Requires="x14">
        <oleObject progId="CorelDRAW.Graphic.12" shapeId="41985" r:id="rId4">
          <objectPr defaultSize="0" autoPict="0" r:id="rId5">
            <anchor moveWithCells="1" sizeWithCells="1">
              <from>
                <xdr:col>15</xdr:col>
                <xdr:colOff>0</xdr:colOff>
                <xdr:row>0</xdr:row>
                <xdr:rowOff>0</xdr:rowOff>
              </from>
              <to>
                <xdr:col>15</xdr:col>
                <xdr:colOff>0</xdr:colOff>
                <xdr:row>0</xdr:row>
                <xdr:rowOff>9525</xdr:rowOff>
              </to>
            </anchor>
          </objectPr>
        </oleObject>
      </mc:Choice>
      <mc:Fallback>
        <oleObject progId="CorelDRAW.Graphic.12" shapeId="4198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0"/>
  <sheetViews>
    <sheetView showGridLines="0" zoomScale="120" zoomScaleNormal="110" workbookViewId="0">
      <selection activeCell="L12" sqref="L12"/>
    </sheetView>
  </sheetViews>
  <sheetFormatPr baseColWidth="10" defaultRowHeight="12.75" x14ac:dyDescent="0.2"/>
  <cols>
    <col min="1" max="1" width="3.28515625" style="1" bestFit="1" customWidth="1"/>
    <col min="2" max="2" width="5" style="1" bestFit="1" customWidth="1"/>
    <col min="3" max="3" width="3.85546875" style="1" customWidth="1"/>
    <col min="4" max="4" width="2.7109375" style="1" bestFit="1" customWidth="1"/>
    <col min="5" max="5" width="4.140625" style="1" bestFit="1" customWidth="1"/>
    <col min="6" max="6" width="2.7109375" style="1" bestFit="1" customWidth="1"/>
    <col min="7" max="7" width="4.140625" style="1" bestFit="1" customWidth="1"/>
    <col min="8" max="8" width="3.28515625" style="1" customWidth="1"/>
    <col min="9" max="9" width="5" style="1" bestFit="1" customWidth="1"/>
    <col min="10" max="10" width="1.5703125" style="1" customWidth="1"/>
    <col min="11" max="13" width="3.28515625" style="1" bestFit="1" customWidth="1"/>
    <col min="14" max="14" width="6" style="1" bestFit="1" customWidth="1"/>
    <col min="15" max="15" width="9.28515625" style="1" bestFit="1" customWidth="1"/>
    <col min="16" max="16" width="11.85546875" style="1" bestFit="1" customWidth="1"/>
    <col min="17" max="17" width="60.85546875" style="1" customWidth="1"/>
    <col min="18" max="16384" width="11.42578125" style="1"/>
  </cols>
  <sheetData>
    <row r="1" spans="1:17" ht="15.75" x14ac:dyDescent="0.2">
      <c r="C1" s="28"/>
      <c r="D1" s="27"/>
      <c r="E1" s="26"/>
      <c r="F1" s="26"/>
      <c r="G1" s="29"/>
    </row>
    <row r="2" spans="1:17" ht="15.75" customHeight="1" x14ac:dyDescent="0.2">
      <c r="A2" s="148" t="s">
        <v>40</v>
      </c>
      <c r="B2" s="148"/>
      <c r="C2" s="148"/>
      <c r="D2" s="148"/>
      <c r="E2" s="148"/>
      <c r="F2" s="148"/>
      <c r="G2" s="148"/>
      <c r="H2" s="148"/>
      <c r="I2" s="148"/>
      <c r="J2" s="148"/>
      <c r="K2" s="148"/>
      <c r="L2" s="148"/>
      <c r="M2" s="148"/>
      <c r="N2" s="148"/>
      <c r="O2" s="148"/>
      <c r="P2" s="148"/>
      <c r="Q2" s="148"/>
    </row>
    <row r="3" spans="1:17" ht="15.75" x14ac:dyDescent="0.2">
      <c r="C3" s="26"/>
      <c r="D3" s="26"/>
      <c r="E3" s="26"/>
      <c r="F3" s="26"/>
      <c r="G3" s="26"/>
    </row>
    <row r="4" spans="1:17" ht="17.25" customHeight="1" x14ac:dyDescent="0.2">
      <c r="A4" s="154" t="s">
        <v>0</v>
      </c>
      <c r="B4" s="30" t="s">
        <v>41</v>
      </c>
      <c r="C4" s="47">
        <v>3</v>
      </c>
      <c r="D4" s="31">
        <f>+D$7*$C4</f>
        <v>15</v>
      </c>
      <c r="E4" s="32">
        <f>+D4/60</f>
        <v>0.25</v>
      </c>
      <c r="F4" s="33">
        <f t="shared" ref="F4:H5" si="0">+F$7*$C4</f>
        <v>30</v>
      </c>
      <c r="G4" s="34">
        <f>+F4/60</f>
        <v>0.5</v>
      </c>
      <c r="H4" s="33">
        <f t="shared" si="0"/>
        <v>60</v>
      </c>
      <c r="I4" s="34">
        <f>+H4/60</f>
        <v>1</v>
      </c>
    </row>
    <row r="5" spans="1:17" ht="19.5" customHeight="1" x14ac:dyDescent="0.2">
      <c r="A5" s="154"/>
      <c r="B5" s="30" t="s">
        <v>42</v>
      </c>
      <c r="C5" s="47">
        <v>2</v>
      </c>
      <c r="D5" s="35">
        <f>+D$7*$C5</f>
        <v>10</v>
      </c>
      <c r="E5" s="36">
        <f>+D5/60</f>
        <v>0.16666666666666666</v>
      </c>
      <c r="F5" s="31">
        <f t="shared" si="0"/>
        <v>20</v>
      </c>
      <c r="G5" s="32">
        <f>+F5/60</f>
        <v>0.33333333333333331</v>
      </c>
      <c r="H5" s="33">
        <f t="shared" si="0"/>
        <v>40</v>
      </c>
      <c r="I5" s="34">
        <f>+H5/60</f>
        <v>0.66666666666666663</v>
      </c>
    </row>
    <row r="6" spans="1:17" ht="17.25" customHeight="1" x14ac:dyDescent="0.2">
      <c r="A6" s="154"/>
      <c r="B6" s="30" t="s">
        <v>43</v>
      </c>
      <c r="C6" s="47">
        <v>1</v>
      </c>
      <c r="D6" s="35">
        <f>+D$7*C6</f>
        <v>5</v>
      </c>
      <c r="E6" s="36">
        <f>+D6/60</f>
        <v>8.3333333333333329E-2</v>
      </c>
      <c r="F6" s="35">
        <f>+F$7*$C6</f>
        <v>10</v>
      </c>
      <c r="G6" s="36">
        <f>+F6/60</f>
        <v>0.16666666666666666</v>
      </c>
      <c r="H6" s="31">
        <f>+H$7*$C6</f>
        <v>20</v>
      </c>
      <c r="I6" s="32">
        <f>+H6/60</f>
        <v>0.33333333333333331</v>
      </c>
    </row>
    <row r="7" spans="1:17" x14ac:dyDescent="0.2">
      <c r="A7" s="37"/>
      <c r="B7" s="155" t="s">
        <v>1</v>
      </c>
      <c r="C7" s="156"/>
      <c r="D7" s="151">
        <v>5</v>
      </c>
      <c r="E7" s="151"/>
      <c r="F7" s="151">
        <v>10</v>
      </c>
      <c r="G7" s="151"/>
      <c r="H7" s="151">
        <v>20</v>
      </c>
      <c r="I7" s="151"/>
    </row>
    <row r="8" spans="1:17" x14ac:dyDescent="0.2">
      <c r="A8" s="37"/>
      <c r="B8" s="157"/>
      <c r="C8" s="158"/>
      <c r="D8" s="151" t="s">
        <v>44</v>
      </c>
      <c r="E8" s="151"/>
      <c r="F8" s="151" t="s">
        <v>45</v>
      </c>
      <c r="G8" s="151"/>
      <c r="H8" s="151" t="s">
        <v>46</v>
      </c>
      <c r="I8" s="151"/>
    </row>
    <row r="9" spans="1:17" x14ac:dyDescent="0.2">
      <c r="A9" s="38"/>
      <c r="B9" s="38"/>
      <c r="C9" s="38"/>
      <c r="D9" s="152" t="s">
        <v>2</v>
      </c>
      <c r="E9" s="152"/>
      <c r="F9" s="152"/>
      <c r="G9" s="152"/>
      <c r="H9" s="152"/>
      <c r="I9" s="152"/>
    </row>
    <row r="10" spans="1:17" x14ac:dyDescent="0.2">
      <c r="K10" s="153" t="s">
        <v>3</v>
      </c>
      <c r="L10" s="153"/>
      <c r="M10" s="153"/>
      <c r="N10" s="153"/>
      <c r="O10" s="153"/>
      <c r="P10" s="153"/>
      <c r="Q10" s="153"/>
    </row>
    <row r="11" spans="1:17" s="39" customFormat="1" ht="63" customHeight="1" x14ac:dyDescent="0.2">
      <c r="F11" s="40"/>
      <c r="G11" s="40"/>
      <c r="K11" s="41" t="s">
        <v>0</v>
      </c>
      <c r="L11" s="42" t="s">
        <v>2</v>
      </c>
      <c r="M11" s="48" t="s">
        <v>5</v>
      </c>
      <c r="N11" s="49" t="s">
        <v>4</v>
      </c>
      <c r="O11" s="43" t="s">
        <v>5</v>
      </c>
      <c r="P11" s="149" t="s">
        <v>6</v>
      </c>
      <c r="Q11" s="150"/>
    </row>
    <row r="12" spans="1:17" ht="16.5" x14ac:dyDescent="0.2">
      <c r="F12" s="2"/>
      <c r="G12" s="2"/>
      <c r="K12" s="3">
        <v>1</v>
      </c>
      <c r="L12" s="3">
        <v>5</v>
      </c>
      <c r="M12" s="3">
        <f t="shared" ref="M12:M20" si="1">+K12*L12</f>
        <v>5</v>
      </c>
      <c r="N12" s="4">
        <f t="shared" ref="N12:N20" si="2">+M12/60</f>
        <v>8.3333333333333329E-2</v>
      </c>
      <c r="O12" s="3" t="s">
        <v>7</v>
      </c>
      <c r="P12" s="3" t="s">
        <v>8</v>
      </c>
      <c r="Q12" s="5" t="s">
        <v>9</v>
      </c>
    </row>
    <row r="13" spans="1:17" ht="16.5" x14ac:dyDescent="0.2">
      <c r="F13" s="2"/>
      <c r="G13" s="2"/>
      <c r="J13" s="23"/>
      <c r="K13" s="3">
        <v>1</v>
      </c>
      <c r="L13" s="3">
        <v>10</v>
      </c>
      <c r="M13" s="3">
        <f t="shared" si="1"/>
        <v>10</v>
      </c>
      <c r="N13" s="4">
        <f t="shared" si="2"/>
        <v>0.16666666666666666</v>
      </c>
      <c r="O13" s="3" t="s">
        <v>7</v>
      </c>
      <c r="P13" s="3" t="s">
        <v>10</v>
      </c>
      <c r="Q13" s="5" t="s">
        <v>11</v>
      </c>
    </row>
    <row r="14" spans="1:17" ht="24.75" x14ac:dyDescent="0.2">
      <c r="F14" s="2"/>
      <c r="G14" s="2"/>
      <c r="J14" s="23"/>
      <c r="K14" s="3">
        <v>2</v>
      </c>
      <c r="L14" s="3">
        <v>5</v>
      </c>
      <c r="M14" s="3">
        <f t="shared" si="1"/>
        <v>10</v>
      </c>
      <c r="N14" s="4">
        <f t="shared" si="2"/>
        <v>0.16666666666666666</v>
      </c>
      <c r="O14" s="3" t="s">
        <v>7</v>
      </c>
      <c r="P14" s="3" t="s">
        <v>12</v>
      </c>
      <c r="Q14" s="5" t="s">
        <v>13</v>
      </c>
    </row>
    <row r="15" spans="1:17" ht="16.5" x14ac:dyDescent="0.2">
      <c r="F15" s="2"/>
      <c r="G15" s="2"/>
      <c r="J15" s="23"/>
      <c r="K15" s="6">
        <v>3</v>
      </c>
      <c r="L15" s="6">
        <v>5</v>
      </c>
      <c r="M15" s="6">
        <f t="shared" si="1"/>
        <v>15</v>
      </c>
      <c r="N15" s="7">
        <f t="shared" si="2"/>
        <v>0.25</v>
      </c>
      <c r="O15" s="6" t="s">
        <v>14</v>
      </c>
      <c r="P15" s="6" t="s">
        <v>15</v>
      </c>
      <c r="Q15" s="8" t="s">
        <v>16</v>
      </c>
    </row>
    <row r="16" spans="1:17" ht="33" x14ac:dyDescent="0.2">
      <c r="F16" s="2"/>
      <c r="G16" s="2"/>
      <c r="J16" s="23"/>
      <c r="K16" s="6">
        <v>2</v>
      </c>
      <c r="L16" s="6">
        <v>10</v>
      </c>
      <c r="M16" s="6">
        <f t="shared" si="1"/>
        <v>20</v>
      </c>
      <c r="N16" s="7">
        <f t="shared" si="2"/>
        <v>0.33333333333333331</v>
      </c>
      <c r="O16" s="6" t="s">
        <v>14</v>
      </c>
      <c r="P16" s="22" t="s">
        <v>17</v>
      </c>
      <c r="Q16" s="8" t="s">
        <v>20</v>
      </c>
    </row>
    <row r="17" spans="6:17" ht="33" x14ac:dyDescent="0.2">
      <c r="F17" s="2"/>
      <c r="G17" s="2"/>
      <c r="J17" s="23"/>
      <c r="K17" s="6">
        <v>1</v>
      </c>
      <c r="L17" s="6">
        <v>20</v>
      </c>
      <c r="M17" s="6">
        <f>+K17*L17</f>
        <v>20</v>
      </c>
      <c r="N17" s="7">
        <f>+M17/60</f>
        <v>0.33333333333333331</v>
      </c>
      <c r="O17" s="6" t="s">
        <v>14</v>
      </c>
      <c r="P17" s="22" t="s">
        <v>19</v>
      </c>
      <c r="Q17" s="8" t="s">
        <v>18</v>
      </c>
    </row>
    <row r="18" spans="6:17" ht="24.75" x14ac:dyDescent="0.2">
      <c r="F18" s="2"/>
      <c r="G18" s="2"/>
      <c r="K18" s="9">
        <v>3</v>
      </c>
      <c r="L18" s="9">
        <v>10</v>
      </c>
      <c r="M18" s="9">
        <f t="shared" si="1"/>
        <v>30</v>
      </c>
      <c r="N18" s="10">
        <f t="shared" si="2"/>
        <v>0.5</v>
      </c>
      <c r="O18" s="11" t="s">
        <v>21</v>
      </c>
      <c r="P18" s="11" t="s">
        <v>22</v>
      </c>
      <c r="Q18" s="12" t="s">
        <v>23</v>
      </c>
    </row>
    <row r="19" spans="6:17" ht="41.25" x14ac:dyDescent="0.2">
      <c r="F19" s="2"/>
      <c r="G19" s="2"/>
      <c r="K19" s="9">
        <v>2</v>
      </c>
      <c r="L19" s="9">
        <v>20</v>
      </c>
      <c r="M19" s="9">
        <f t="shared" si="1"/>
        <v>40</v>
      </c>
      <c r="N19" s="10">
        <f t="shared" si="2"/>
        <v>0.66666666666666663</v>
      </c>
      <c r="O19" s="11" t="s">
        <v>21</v>
      </c>
      <c r="P19" s="11" t="s">
        <v>24</v>
      </c>
      <c r="Q19" s="12" t="s">
        <v>25</v>
      </c>
    </row>
    <row r="20" spans="6:17" ht="41.25" x14ac:dyDescent="0.2">
      <c r="F20" s="2"/>
      <c r="G20" s="2"/>
      <c r="K20" s="9">
        <v>3</v>
      </c>
      <c r="L20" s="9">
        <v>20</v>
      </c>
      <c r="M20" s="9">
        <f t="shared" si="1"/>
        <v>60</v>
      </c>
      <c r="N20" s="10">
        <f t="shared" si="2"/>
        <v>1</v>
      </c>
      <c r="O20" s="11" t="s">
        <v>21</v>
      </c>
      <c r="P20" s="11" t="s">
        <v>26</v>
      </c>
      <c r="Q20" s="12" t="s">
        <v>27</v>
      </c>
    </row>
  </sheetData>
  <mergeCells count="12">
    <mergeCell ref="A2:Q2"/>
    <mergeCell ref="P11:Q11"/>
    <mergeCell ref="H7:I7"/>
    <mergeCell ref="D8:E8"/>
    <mergeCell ref="F8:G8"/>
    <mergeCell ref="H8:I8"/>
    <mergeCell ref="D9:I9"/>
    <mergeCell ref="K10:Q10"/>
    <mergeCell ref="A4:A6"/>
    <mergeCell ref="B7:C8"/>
    <mergeCell ref="D7:E7"/>
    <mergeCell ref="F7:G7"/>
  </mergeCells>
  <phoneticPr fontId="8" type="noConversion"/>
  <printOptions horizontalCentered="1"/>
  <pageMargins left="0.59055118110236227" right="0.59055118110236227" top="0.39370078740157483" bottom="0.39370078740157483" header="0.19685039370078741" footer="0.19685039370078741"/>
  <pageSetup scale="93"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laboratorio</vt:lpstr>
      <vt:lpstr>Tabla de Vulnerabilidades</vt:lpstr>
      <vt:lpstr>laboratorio!Área_de_impresión</vt:lpstr>
      <vt:lpstr>'Tabla de Vulnerabilidades'!Área_de_impresión</vt:lpstr>
      <vt:lpstr>laboratorio!Títulos_a_imprimir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Cardique</cp:lastModifiedBy>
  <cp:lastPrinted>2019-08-30T15:24:44Z</cp:lastPrinted>
  <dcterms:created xsi:type="dcterms:W3CDTF">2007-12-26T20:14:14Z</dcterms:created>
  <dcterms:modified xsi:type="dcterms:W3CDTF">2019-08-30T15:25:18Z</dcterms:modified>
</cp:coreProperties>
</file>